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G:\4.6_SEGRETERIA\PAGINA_WEB\GEHALTSTABELLEN\"/>
    </mc:Choice>
  </mc:AlternateContent>
  <xr:revisionPtr revIDLastSave="0" documentId="8_{F4D01DBA-E532-4EDD-A1FB-D79D56752223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Liv.1" sheetId="1" r:id="rId1"/>
    <sheet name="Liv.2 " sheetId="17" r:id="rId2"/>
    <sheet name="Liv.3" sheetId="18" r:id="rId3"/>
    <sheet name="Liv.4" sheetId="20" r:id="rId4"/>
    <sheet name="Liv.5" sheetId="21" r:id="rId5"/>
    <sheet name=" Liv.6" sheetId="23" r:id="rId6"/>
    <sheet name=" Liv.7" sheetId="24" r:id="rId7"/>
    <sheet name=" Liv.7ter" sheetId="26" r:id="rId8"/>
    <sheet name=" Liv.7bis" sheetId="25" r:id="rId9"/>
    <sheet name=" Liv.8" sheetId="27" r:id="rId10"/>
    <sheet name=" Liv.9" sheetId="28" r:id="rId11"/>
    <sheet name="Liv.0 Landeslehrpers-Pers.doc.p" sheetId="16" r:id="rId12"/>
    <sheet name="Data" sheetId="15" state="hidden" r:id="rId13"/>
  </sheets>
  <externalReferences>
    <externalReference r:id="rId14"/>
  </externalReferences>
  <definedNames>
    <definedName name="_xlnm.Print_Area" localSheetId="5">' Liv.6'!$A$1:$O$54</definedName>
    <definedName name="_xlnm.Print_Area" localSheetId="6">' Liv.7'!$A$1:$O$54</definedName>
    <definedName name="_xlnm.Print_Area" localSheetId="8">' Liv.7bis'!$A$1:$O$54</definedName>
    <definedName name="_xlnm.Print_Area" localSheetId="7">' Liv.7ter'!$A$1:$O$54</definedName>
    <definedName name="_xlnm.Print_Area" localSheetId="9">' Liv.8'!$A$1:$O$54</definedName>
    <definedName name="_xlnm.Print_Area" localSheetId="10">' Liv.9'!$A$1:$O$54</definedName>
    <definedName name="_xlnm.Print_Area" localSheetId="12">Data!$A$1:$K$56</definedName>
    <definedName name="_xlnm.Print_Area" localSheetId="11">'Liv.0 Landeslehrpers-Pers.doc.p'!$A$1:$L$54</definedName>
    <definedName name="_xlnm.Print_Area" localSheetId="0">Liv.1!$A$1:$O$54</definedName>
    <definedName name="_xlnm.Print_Area" localSheetId="1">'Liv.2 '!$A$1:$O$54</definedName>
    <definedName name="_xlnm.Print_Area" localSheetId="2">Liv.3!$A$1:$O$54</definedName>
    <definedName name="_xlnm.Print_Area" localSheetId="3">Liv.4!$A$1:$O$54</definedName>
    <definedName name="_xlnm.Print_Area" localSheetId="4">Liv.5!$A$1:$O$54</definedName>
    <definedName name="OLE_LINK1" localSheetId="5">' Liv.6'!$A$1</definedName>
    <definedName name="OLE_LINK1" localSheetId="6">' Liv.7'!$A$1</definedName>
    <definedName name="OLE_LINK1" localSheetId="8">' Liv.7bis'!$A$1</definedName>
    <definedName name="OLE_LINK1" localSheetId="7">' Liv.7ter'!$A$1</definedName>
    <definedName name="OLE_LINK1" localSheetId="9">' Liv.8'!$A$1</definedName>
    <definedName name="OLE_LINK1" localSheetId="10">' Liv.9'!$A$1</definedName>
    <definedName name="OLE_LINK1" localSheetId="0">Liv.1!$A$1</definedName>
    <definedName name="OLE_LINK1" localSheetId="1">'Liv.2 '!$A$1</definedName>
    <definedName name="OLE_LINK1" localSheetId="2">Liv.3!$A$1</definedName>
    <definedName name="OLE_LINK1" localSheetId="3">Liv.4!$A$1</definedName>
    <definedName name="OLE_LINK1" localSheetId="4">Liv.5!$A$1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6" l="1"/>
  <c r="L8" i="17" l="1"/>
  <c r="L8" i="18"/>
  <c r="L8" i="20"/>
  <c r="L8" i="21"/>
  <c r="L8" i="23"/>
  <c r="L8" i="24"/>
  <c r="L8" i="26"/>
  <c r="L8" i="25"/>
  <c r="L8" i="27"/>
  <c r="L8" i="28"/>
  <c r="L8" i="1"/>
  <c r="I10" i="1" l="1"/>
  <c r="I10" i="17"/>
  <c r="I10" i="18"/>
  <c r="I10" i="20"/>
  <c r="I10" i="21"/>
  <c r="I10" i="23"/>
  <c r="I10" i="26"/>
  <c r="I10" i="27"/>
  <c r="I10" i="28"/>
  <c r="I10" i="25"/>
  <c r="I10" i="24"/>
  <c r="F10" i="1" l="1"/>
  <c r="D10" i="1" l="1"/>
  <c r="D12" i="1" s="1"/>
  <c r="G10" i="1" l="1"/>
  <c r="D14" i="1"/>
  <c r="N9" i="1" l="1"/>
  <c r="J9" i="1"/>
  <c r="J9" i="17"/>
  <c r="N9" i="17"/>
  <c r="J9" i="18"/>
  <c r="N9" i="18"/>
  <c r="J9" i="20"/>
  <c r="N9" i="20"/>
  <c r="J9" i="21"/>
  <c r="N9" i="21" s="1"/>
  <c r="J9" i="23"/>
  <c r="N9" i="23"/>
  <c r="J9" i="24"/>
  <c r="N9" i="24"/>
  <c r="J9" i="26"/>
  <c r="N9" i="26" s="1"/>
  <c r="J9" i="25"/>
  <c r="N9" i="25"/>
  <c r="N9" i="27"/>
  <c r="J9" i="27"/>
  <c r="N9" i="28" l="1"/>
  <c r="J9" i="28"/>
  <c r="F11" i="25" l="1"/>
  <c r="F10" i="27" l="1"/>
  <c r="D10" i="27"/>
  <c r="G10" i="27" l="1"/>
  <c r="F10" i="23"/>
  <c r="F14" i="23"/>
  <c r="E11" i="28"/>
  <c r="D14" i="28"/>
  <c r="D54" i="28" s="1"/>
  <c r="D10" i="28"/>
  <c r="D12" i="28" s="1"/>
  <c r="F54" i="28"/>
  <c r="F53" i="28"/>
  <c r="F52" i="28"/>
  <c r="F51" i="28"/>
  <c r="F50" i="28"/>
  <c r="F49" i="28"/>
  <c r="F48" i="28"/>
  <c r="F47" i="28"/>
  <c r="F46" i="28"/>
  <c r="F45" i="28"/>
  <c r="F44" i="28"/>
  <c r="F43" i="28"/>
  <c r="F42" i="28"/>
  <c r="F41" i="28"/>
  <c r="F40" i="28"/>
  <c r="F39" i="28"/>
  <c r="F38" i="28"/>
  <c r="F37" i="28"/>
  <c r="F36" i="28"/>
  <c r="F35" i="28"/>
  <c r="F34" i="28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M10" i="28"/>
  <c r="F10" i="28"/>
  <c r="N10" i="28" s="1"/>
  <c r="H8" i="28"/>
  <c r="O6" i="28"/>
  <c r="O5" i="28"/>
  <c r="E11" i="27"/>
  <c r="D14" i="27"/>
  <c r="D54" i="27" s="1"/>
  <c r="D12" i="27"/>
  <c r="H12" i="27" s="1"/>
  <c r="D13" i="27"/>
  <c r="F54" i="27"/>
  <c r="F53" i="27"/>
  <c r="F52" i="27"/>
  <c r="F51" i="27"/>
  <c r="F50" i="27"/>
  <c r="F49" i="27"/>
  <c r="F48" i="27"/>
  <c r="F47" i="27"/>
  <c r="F46" i="27"/>
  <c r="F45" i="27"/>
  <c r="F44" i="27"/>
  <c r="F43" i="27"/>
  <c r="F42" i="27"/>
  <c r="F41" i="27"/>
  <c r="F40" i="27"/>
  <c r="F39" i="27"/>
  <c r="F38" i="27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M10" i="27"/>
  <c r="L10" i="27"/>
  <c r="H10" i="27"/>
  <c r="J47" i="27"/>
  <c r="H8" i="27"/>
  <c r="O6" i="27"/>
  <c r="O5" i="27"/>
  <c r="E11" i="26"/>
  <c r="D14" i="26"/>
  <c r="D54" i="26" s="1"/>
  <c r="D10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M10" i="26"/>
  <c r="F10" i="26"/>
  <c r="J51" i="26" s="1"/>
  <c r="H8" i="26"/>
  <c r="O6" i="26"/>
  <c r="O5" i="26"/>
  <c r="E11" i="25"/>
  <c r="D14" i="25"/>
  <c r="D54" i="25" s="1"/>
  <c r="D10" i="25"/>
  <c r="F54" i="25"/>
  <c r="F53" i="25"/>
  <c r="F52" i="25"/>
  <c r="F51" i="25"/>
  <c r="F50" i="25"/>
  <c r="F49" i="25"/>
  <c r="F48" i="25"/>
  <c r="F47" i="25"/>
  <c r="F46" i="25"/>
  <c r="F45" i="25"/>
  <c r="F44" i="25"/>
  <c r="F43" i="25"/>
  <c r="F42" i="25"/>
  <c r="F41" i="25"/>
  <c r="F40" i="25"/>
  <c r="F39" i="25"/>
  <c r="F38" i="25"/>
  <c r="F37" i="25"/>
  <c r="F36" i="25"/>
  <c r="F35" i="25"/>
  <c r="F34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13" i="25"/>
  <c r="F12" i="25"/>
  <c r="M10" i="25"/>
  <c r="F10" i="25"/>
  <c r="N51" i="25" s="1"/>
  <c r="H8" i="25"/>
  <c r="O6" i="25"/>
  <c r="O5" i="25"/>
  <c r="E11" i="24"/>
  <c r="D14" i="24"/>
  <c r="D53" i="24" s="1"/>
  <c r="D10" i="24"/>
  <c r="F54" i="24"/>
  <c r="F53" i="24"/>
  <c r="F52" i="24"/>
  <c r="F51" i="24"/>
  <c r="F50" i="24"/>
  <c r="F49" i="24"/>
  <c r="F48" i="24"/>
  <c r="F47" i="24"/>
  <c r="F46" i="24"/>
  <c r="F45" i="24"/>
  <c r="F44" i="24"/>
  <c r="F43" i="24"/>
  <c r="F42" i="24"/>
  <c r="F41" i="24"/>
  <c r="F40" i="24"/>
  <c r="F39" i="24"/>
  <c r="F38" i="24"/>
  <c r="F37" i="24"/>
  <c r="F36" i="24"/>
  <c r="F35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M10" i="24"/>
  <c r="F10" i="24"/>
  <c r="J50" i="24" s="1"/>
  <c r="H8" i="24"/>
  <c r="O6" i="24"/>
  <c r="O5" i="24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D14" i="23"/>
  <c r="D54" i="23" s="1"/>
  <c r="F13" i="23"/>
  <c r="F12" i="23"/>
  <c r="F11" i="23"/>
  <c r="E11" i="23"/>
  <c r="M10" i="23"/>
  <c r="D10" i="23"/>
  <c r="H8" i="23"/>
  <c r="O6" i="23"/>
  <c r="O5" i="23"/>
  <c r="E11" i="21"/>
  <c r="E12" i="21" s="1"/>
  <c r="D14" i="21"/>
  <c r="D53" i="21" s="1"/>
  <c r="D10" i="21"/>
  <c r="E12" i="20"/>
  <c r="E11" i="20"/>
  <c r="D14" i="20"/>
  <c r="D54" i="20" s="1"/>
  <c r="D10" i="20"/>
  <c r="E11" i="18"/>
  <c r="D33" i="18"/>
  <c r="D17" i="18"/>
  <c r="D14" i="18"/>
  <c r="D52" i="18" s="1"/>
  <c r="D10" i="18"/>
  <c r="E11" i="17"/>
  <c r="D54" i="17"/>
  <c r="D14" i="17"/>
  <c r="D53" i="17" s="1"/>
  <c r="D10" i="17"/>
  <c r="G10" i="23" l="1"/>
  <c r="D49" i="18"/>
  <c r="D13" i="17"/>
  <c r="D12" i="18"/>
  <c r="D21" i="18"/>
  <c r="D37" i="18"/>
  <c r="D53" i="18"/>
  <c r="D13" i="25"/>
  <c r="G10" i="25"/>
  <c r="D20" i="25"/>
  <c r="D36" i="25"/>
  <c r="D52" i="25"/>
  <c r="D16" i="26"/>
  <c r="D32" i="26"/>
  <c r="D48" i="26"/>
  <c r="D24" i="27"/>
  <c r="D40" i="27"/>
  <c r="D24" i="28"/>
  <c r="L24" i="28" s="1"/>
  <c r="D40" i="28"/>
  <c r="D13" i="18"/>
  <c r="D25" i="18"/>
  <c r="D41" i="18"/>
  <c r="D12" i="23"/>
  <c r="H12" i="23" s="1"/>
  <c r="H10" i="23"/>
  <c r="D13" i="24"/>
  <c r="G10" i="24"/>
  <c r="D10" i="16"/>
  <c r="D12" i="25"/>
  <c r="H12" i="25" s="1"/>
  <c r="D24" i="25"/>
  <c r="D40" i="25"/>
  <c r="D13" i="26"/>
  <c r="G10" i="26"/>
  <c r="D20" i="26"/>
  <c r="D36" i="26"/>
  <c r="D52" i="26"/>
  <c r="D28" i="27"/>
  <c r="D44" i="27"/>
  <c r="D28" i="28"/>
  <c r="D44" i="28"/>
  <c r="D29" i="18"/>
  <c r="D45" i="18"/>
  <c r="D13" i="20"/>
  <c r="D13" i="21"/>
  <c r="D28" i="25"/>
  <c r="D44" i="25"/>
  <c r="D12" i="26"/>
  <c r="D24" i="26"/>
  <c r="D40" i="26"/>
  <c r="D16" i="27"/>
  <c r="H16" i="27" s="1"/>
  <c r="D32" i="27"/>
  <c r="D48" i="27"/>
  <c r="D16" i="28"/>
  <c r="H16" i="28" s="1"/>
  <c r="D32" i="28"/>
  <c r="H32" i="28" s="1"/>
  <c r="D48" i="28"/>
  <c r="D16" i="25"/>
  <c r="D32" i="25"/>
  <c r="D48" i="25"/>
  <c r="D28" i="26"/>
  <c r="D44" i="26"/>
  <c r="D20" i="27"/>
  <c r="H20" i="27" s="1"/>
  <c r="D36" i="27"/>
  <c r="D52" i="27"/>
  <c r="D13" i="28"/>
  <c r="G10" i="28"/>
  <c r="D20" i="28"/>
  <c r="D36" i="28"/>
  <c r="D52" i="28"/>
  <c r="M11" i="28"/>
  <c r="I11" i="28"/>
  <c r="M11" i="27"/>
  <c r="I11" i="27"/>
  <c r="I11" i="25"/>
  <c r="E12" i="25"/>
  <c r="M11" i="25"/>
  <c r="M11" i="26"/>
  <c r="I11" i="26"/>
  <c r="E12" i="26"/>
  <c r="I11" i="24"/>
  <c r="M11" i="24"/>
  <c r="E12" i="24"/>
  <c r="E12" i="23"/>
  <c r="I12" i="23" s="1"/>
  <c r="I11" i="23"/>
  <c r="E13" i="21"/>
  <c r="E13" i="20"/>
  <c r="E12" i="18"/>
  <c r="E13" i="18" s="1"/>
  <c r="E12" i="17"/>
  <c r="J47" i="23"/>
  <c r="J14" i="26"/>
  <c r="N16" i="26"/>
  <c r="J10" i="26"/>
  <c r="J18" i="26"/>
  <c r="N20" i="26"/>
  <c r="N23" i="26"/>
  <c r="J13" i="26"/>
  <c r="N27" i="26"/>
  <c r="N13" i="26"/>
  <c r="J17" i="26"/>
  <c r="N35" i="26"/>
  <c r="J51" i="28"/>
  <c r="J10" i="28"/>
  <c r="N10" i="25"/>
  <c r="N16" i="25"/>
  <c r="N11" i="25"/>
  <c r="N17" i="26"/>
  <c r="J24" i="26"/>
  <c r="J27" i="26"/>
  <c r="J32" i="26"/>
  <c r="J35" i="26"/>
  <c r="J47" i="26"/>
  <c r="J28" i="26"/>
  <c r="J28" i="25"/>
  <c r="N43" i="25"/>
  <c r="N20" i="25"/>
  <c r="N23" i="25"/>
  <c r="J32" i="25"/>
  <c r="N35" i="25"/>
  <c r="J52" i="25"/>
  <c r="J12" i="25"/>
  <c r="N27" i="25"/>
  <c r="J44" i="25"/>
  <c r="J11" i="25"/>
  <c r="N12" i="25"/>
  <c r="J36" i="25"/>
  <c r="N39" i="25"/>
  <c r="J48" i="25"/>
  <c r="J21" i="28"/>
  <c r="N13" i="28"/>
  <c r="N25" i="28"/>
  <c r="J18" i="28"/>
  <c r="J23" i="28"/>
  <c r="J14" i="23"/>
  <c r="J18" i="23"/>
  <c r="N42" i="23"/>
  <c r="J10" i="23"/>
  <c r="K10" i="23" s="1"/>
  <c r="N13" i="23"/>
  <c r="N14" i="23"/>
  <c r="N18" i="23"/>
  <c r="J23" i="23"/>
  <c r="N26" i="23"/>
  <c r="N50" i="23"/>
  <c r="N10" i="23"/>
  <c r="J11" i="23"/>
  <c r="N17" i="23"/>
  <c r="J21" i="23"/>
  <c r="J15" i="23"/>
  <c r="J19" i="23"/>
  <c r="J31" i="23"/>
  <c r="N34" i="23"/>
  <c r="J22" i="28"/>
  <c r="N42" i="28"/>
  <c r="N50" i="28"/>
  <c r="J14" i="28"/>
  <c r="N17" i="28"/>
  <c r="N26" i="28"/>
  <c r="E12" i="28"/>
  <c r="L16" i="28"/>
  <c r="D11" i="28"/>
  <c r="G11" i="28" s="1"/>
  <c r="D15" i="28"/>
  <c r="D19" i="28"/>
  <c r="D23" i="28"/>
  <c r="D27" i="28"/>
  <c r="D31" i="28"/>
  <c r="D35" i="28"/>
  <c r="D39" i="28"/>
  <c r="D43" i="28"/>
  <c r="D47" i="28"/>
  <c r="D51" i="28"/>
  <c r="L14" i="28"/>
  <c r="D17" i="28"/>
  <c r="L17" i="28" s="1"/>
  <c r="D21" i="28"/>
  <c r="D25" i="28"/>
  <c r="H25" i="28" s="1"/>
  <c r="D29" i="28"/>
  <c r="D33" i="28"/>
  <c r="D37" i="28"/>
  <c r="D41" i="28"/>
  <c r="D45" i="28"/>
  <c r="D49" i="28"/>
  <c r="D53" i="28"/>
  <c r="H24" i="28"/>
  <c r="D18" i="28"/>
  <c r="D22" i="28"/>
  <c r="H22" i="28" s="1"/>
  <c r="D26" i="28"/>
  <c r="H26" i="28" s="1"/>
  <c r="D30" i="28"/>
  <c r="H30" i="28" s="1"/>
  <c r="D34" i="28"/>
  <c r="H34" i="28" s="1"/>
  <c r="D38" i="28"/>
  <c r="D42" i="28"/>
  <c r="H42" i="28" s="1"/>
  <c r="D46" i="28"/>
  <c r="D50" i="28"/>
  <c r="H50" i="28" s="1"/>
  <c r="H17" i="28"/>
  <c r="H10" i="28"/>
  <c r="K10" i="28" s="1"/>
  <c r="J11" i="28"/>
  <c r="H14" i="28"/>
  <c r="N14" i="28"/>
  <c r="J15" i="28"/>
  <c r="N18" i="28"/>
  <c r="J19" i="28"/>
  <c r="N24" i="28"/>
  <c r="J43" i="28"/>
  <c r="L22" i="28"/>
  <c r="J53" i="28"/>
  <c r="N52" i="28"/>
  <c r="J49" i="28"/>
  <c r="N48" i="28"/>
  <c r="J45" i="28"/>
  <c r="N44" i="28"/>
  <c r="J41" i="28"/>
  <c r="N40" i="28"/>
  <c r="J37" i="28"/>
  <c r="N36" i="28"/>
  <c r="J54" i="28"/>
  <c r="N53" i="28"/>
  <c r="J50" i="28"/>
  <c r="N49" i="28"/>
  <c r="J46" i="28"/>
  <c r="N45" i="28"/>
  <c r="J42" i="28"/>
  <c r="N41" i="28"/>
  <c r="J38" i="28"/>
  <c r="N37" i="28"/>
  <c r="J34" i="28"/>
  <c r="N33" i="28"/>
  <c r="J30" i="28"/>
  <c r="N29" i="28"/>
  <c r="J52" i="28"/>
  <c r="N51" i="28"/>
  <c r="J48" i="28"/>
  <c r="N47" i="28"/>
  <c r="J44" i="28"/>
  <c r="N43" i="28"/>
  <c r="J40" i="28"/>
  <c r="N39" i="28"/>
  <c r="J36" i="28"/>
  <c r="N35" i="28"/>
  <c r="J32" i="28"/>
  <c r="N31" i="28"/>
  <c r="J28" i="28"/>
  <c r="N27" i="28"/>
  <c r="J24" i="28"/>
  <c r="N23" i="28"/>
  <c r="N12" i="28"/>
  <c r="J13" i="28"/>
  <c r="N16" i="28"/>
  <c r="J17" i="28"/>
  <c r="N20" i="28"/>
  <c r="N28" i="28"/>
  <c r="L30" i="28"/>
  <c r="N30" i="28"/>
  <c r="N32" i="28"/>
  <c r="L34" i="28"/>
  <c r="N34" i="28"/>
  <c r="J39" i="28"/>
  <c r="J47" i="28"/>
  <c r="L10" i="28"/>
  <c r="O10" i="28" s="1"/>
  <c r="N11" i="28"/>
  <c r="J12" i="28"/>
  <c r="N15" i="28"/>
  <c r="J16" i="28"/>
  <c r="N19" i="28"/>
  <c r="J20" i="28"/>
  <c r="N21" i="28"/>
  <c r="N22" i="28"/>
  <c r="J25" i="28"/>
  <c r="J26" i="28"/>
  <c r="J27" i="28"/>
  <c r="J29" i="28"/>
  <c r="J31" i="28"/>
  <c r="J33" i="28"/>
  <c r="J35" i="28"/>
  <c r="N38" i="28"/>
  <c r="N46" i="28"/>
  <c r="N54" i="28"/>
  <c r="E12" i="27"/>
  <c r="I12" i="27" s="1"/>
  <c r="L14" i="27"/>
  <c r="D11" i="27"/>
  <c r="G11" i="27" s="1"/>
  <c r="D15" i="27"/>
  <c r="D19" i="27"/>
  <c r="D23" i="27"/>
  <c r="D27" i="27"/>
  <c r="D31" i="27"/>
  <c r="D35" i="27"/>
  <c r="D39" i="27"/>
  <c r="D43" i="27"/>
  <c r="D47" i="27"/>
  <c r="D51" i="27"/>
  <c r="D17" i="27"/>
  <c r="D21" i="27"/>
  <c r="D25" i="27"/>
  <c r="L25" i="27" s="1"/>
  <c r="D29" i="27"/>
  <c r="D33" i="27"/>
  <c r="L33" i="27" s="1"/>
  <c r="D37" i="27"/>
  <c r="D41" i="27"/>
  <c r="D45" i="27"/>
  <c r="D49" i="27"/>
  <c r="D53" i="27"/>
  <c r="D18" i="27"/>
  <c r="D22" i="27"/>
  <c r="D26" i="27"/>
  <c r="D30" i="27"/>
  <c r="D34" i="27"/>
  <c r="D38" i="27"/>
  <c r="D42" i="27"/>
  <c r="D46" i="27"/>
  <c r="D50" i="27"/>
  <c r="L50" i="27" s="1"/>
  <c r="L13" i="27"/>
  <c r="H13" i="27"/>
  <c r="N16" i="27"/>
  <c r="N20" i="27"/>
  <c r="N42" i="27"/>
  <c r="N50" i="27"/>
  <c r="J10" i="27"/>
  <c r="K10" i="27" s="1"/>
  <c r="L12" i="27"/>
  <c r="N13" i="27"/>
  <c r="J14" i="27"/>
  <c r="N17" i="27"/>
  <c r="J18" i="27"/>
  <c r="J21" i="27"/>
  <c r="J22" i="27"/>
  <c r="J23" i="27"/>
  <c r="H24" i="27"/>
  <c r="N25" i="27"/>
  <c r="N26" i="27"/>
  <c r="J29" i="27"/>
  <c r="J30" i="27"/>
  <c r="J31" i="27"/>
  <c r="H32" i="27"/>
  <c r="N33" i="27"/>
  <c r="N34" i="27"/>
  <c r="J35" i="27"/>
  <c r="J43" i="27"/>
  <c r="J51" i="27"/>
  <c r="N12" i="27"/>
  <c r="J13" i="27"/>
  <c r="H25" i="27"/>
  <c r="N11" i="27"/>
  <c r="J12" i="27"/>
  <c r="N15" i="27"/>
  <c r="J16" i="27"/>
  <c r="N19" i="27"/>
  <c r="J20" i="27"/>
  <c r="N21" i="27"/>
  <c r="N22" i="27"/>
  <c r="L24" i="27"/>
  <c r="J25" i="27"/>
  <c r="J26" i="27"/>
  <c r="J27" i="27"/>
  <c r="N29" i="27"/>
  <c r="N30" i="27"/>
  <c r="L32" i="27"/>
  <c r="J33" i="27"/>
  <c r="J34" i="27"/>
  <c r="J39" i="27"/>
  <c r="J53" i="27"/>
  <c r="N52" i="27"/>
  <c r="J49" i="27"/>
  <c r="N48" i="27"/>
  <c r="J45" i="27"/>
  <c r="N44" i="27"/>
  <c r="J41" i="27"/>
  <c r="N40" i="27"/>
  <c r="J37" i="27"/>
  <c r="N36" i="27"/>
  <c r="J54" i="27"/>
  <c r="N53" i="27"/>
  <c r="J50" i="27"/>
  <c r="N49" i="27"/>
  <c r="J46" i="27"/>
  <c r="N45" i="27"/>
  <c r="J42" i="27"/>
  <c r="N41" i="27"/>
  <c r="J38" i="27"/>
  <c r="N37" i="27"/>
  <c r="J52" i="27"/>
  <c r="N51" i="27"/>
  <c r="J48" i="27"/>
  <c r="N47" i="27"/>
  <c r="J44" i="27"/>
  <c r="N43" i="27"/>
  <c r="J40" i="27"/>
  <c r="N39" i="27"/>
  <c r="J36" i="27"/>
  <c r="N35" i="27"/>
  <c r="J32" i="27"/>
  <c r="N31" i="27"/>
  <c r="J28" i="27"/>
  <c r="N27" i="27"/>
  <c r="J24" i="27"/>
  <c r="N23" i="27"/>
  <c r="J17" i="27"/>
  <c r="N28" i="27"/>
  <c r="N10" i="27"/>
  <c r="O10" i="27" s="1"/>
  <c r="J11" i="27"/>
  <c r="H14" i="27"/>
  <c r="N14" i="27"/>
  <c r="J15" i="27"/>
  <c r="N18" i="27"/>
  <c r="J19" i="27"/>
  <c r="N24" i="27"/>
  <c r="N32" i="27"/>
  <c r="N38" i="27"/>
  <c r="N46" i="27"/>
  <c r="N54" i="27"/>
  <c r="D11" i="26"/>
  <c r="G11" i="26" s="1"/>
  <c r="D15" i="26"/>
  <c r="D19" i="26"/>
  <c r="D23" i="26"/>
  <c r="L23" i="26" s="1"/>
  <c r="D27" i="26"/>
  <c r="L27" i="26" s="1"/>
  <c r="D31" i="26"/>
  <c r="L31" i="26" s="1"/>
  <c r="D35" i="26"/>
  <c r="H35" i="26" s="1"/>
  <c r="D39" i="26"/>
  <c r="H39" i="26" s="1"/>
  <c r="D43" i="26"/>
  <c r="L43" i="26" s="1"/>
  <c r="D47" i="26"/>
  <c r="D51" i="26"/>
  <c r="L51" i="26" s="1"/>
  <c r="D17" i="26"/>
  <c r="L17" i="26" s="1"/>
  <c r="D21" i="26"/>
  <c r="H21" i="26" s="1"/>
  <c r="D25" i="26"/>
  <c r="D29" i="26"/>
  <c r="D33" i="26"/>
  <c r="D37" i="26"/>
  <c r="D41" i="26"/>
  <c r="D45" i="26"/>
  <c r="D49" i="26"/>
  <c r="D53" i="26"/>
  <c r="D18" i="26"/>
  <c r="D22" i="26"/>
  <c r="D26" i="26"/>
  <c r="D30" i="26"/>
  <c r="D34" i="26"/>
  <c r="D38" i="26"/>
  <c r="D42" i="26"/>
  <c r="D46" i="26"/>
  <c r="D50" i="26"/>
  <c r="L39" i="26"/>
  <c r="H10" i="26"/>
  <c r="L10" i="26"/>
  <c r="H43" i="26"/>
  <c r="J53" i="26"/>
  <c r="N52" i="26"/>
  <c r="J49" i="26"/>
  <c r="N48" i="26"/>
  <c r="J45" i="26"/>
  <c r="N44" i="26"/>
  <c r="J41" i="26"/>
  <c r="N40" i="26"/>
  <c r="J37" i="26"/>
  <c r="N36" i="26"/>
  <c r="J33" i="26"/>
  <c r="N32" i="26"/>
  <c r="J29" i="26"/>
  <c r="N28" i="26"/>
  <c r="J25" i="26"/>
  <c r="N24" i="26"/>
  <c r="J21" i="26"/>
  <c r="J54" i="26"/>
  <c r="N53" i="26"/>
  <c r="J50" i="26"/>
  <c r="N49" i="26"/>
  <c r="J46" i="26"/>
  <c r="N45" i="26"/>
  <c r="J42" i="26"/>
  <c r="N41" i="26"/>
  <c r="J38" i="26"/>
  <c r="N37" i="26"/>
  <c r="J34" i="26"/>
  <c r="N33" i="26"/>
  <c r="J30" i="26"/>
  <c r="N29" i="26"/>
  <c r="J26" i="26"/>
  <c r="N25" i="26"/>
  <c r="J22" i="26"/>
  <c r="N21" i="26"/>
  <c r="N54" i="26"/>
  <c r="N50" i="26"/>
  <c r="N46" i="26"/>
  <c r="N42" i="26"/>
  <c r="N38" i="26"/>
  <c r="N34" i="26"/>
  <c r="N30" i="26"/>
  <c r="N26" i="26"/>
  <c r="N22" i="26"/>
  <c r="J19" i="26"/>
  <c r="N18" i="26"/>
  <c r="J15" i="26"/>
  <c r="N14" i="26"/>
  <c r="J11" i="26"/>
  <c r="N10" i="26"/>
  <c r="J52" i="26"/>
  <c r="J48" i="26"/>
  <c r="N47" i="26"/>
  <c r="J44" i="26"/>
  <c r="N43" i="26"/>
  <c r="N39" i="26"/>
  <c r="J36" i="26"/>
  <c r="J20" i="26"/>
  <c r="N19" i="26"/>
  <c r="J16" i="26"/>
  <c r="N15" i="26"/>
  <c r="J12" i="26"/>
  <c r="N11" i="26"/>
  <c r="N51" i="26"/>
  <c r="J40" i="26"/>
  <c r="N12" i="26"/>
  <c r="L54" i="26"/>
  <c r="H54" i="26"/>
  <c r="J23" i="26"/>
  <c r="J31" i="26"/>
  <c r="J39" i="26"/>
  <c r="L47" i="26"/>
  <c r="H47" i="26"/>
  <c r="H17" i="26"/>
  <c r="N31" i="26"/>
  <c r="J43" i="26"/>
  <c r="L14" i="26"/>
  <c r="H14" i="26"/>
  <c r="L10" i="25"/>
  <c r="O10" i="25" s="1"/>
  <c r="D11" i="25"/>
  <c r="G11" i="25" s="1"/>
  <c r="D15" i="25"/>
  <c r="D19" i="25"/>
  <c r="D23" i="25"/>
  <c r="D27" i="25"/>
  <c r="D31" i="25"/>
  <c r="D35" i="25"/>
  <c r="D39" i="25"/>
  <c r="D43" i="25"/>
  <c r="D47" i="25"/>
  <c r="D51" i="25"/>
  <c r="D17" i="25"/>
  <c r="D21" i="25"/>
  <c r="D25" i="25"/>
  <c r="D29" i="25"/>
  <c r="D33" i="25"/>
  <c r="D37" i="25"/>
  <c r="D41" i="25"/>
  <c r="D45" i="25"/>
  <c r="D49" i="25"/>
  <c r="D53" i="25"/>
  <c r="D18" i="25"/>
  <c r="D22" i="25"/>
  <c r="D26" i="25"/>
  <c r="D30" i="25"/>
  <c r="D34" i="25"/>
  <c r="D38" i="25"/>
  <c r="D42" i="25"/>
  <c r="D46" i="25"/>
  <c r="D50" i="25"/>
  <c r="L13" i="25"/>
  <c r="H13" i="25"/>
  <c r="H10" i="25"/>
  <c r="K10" i="25" s="1"/>
  <c r="L16" i="25"/>
  <c r="L14" i="25"/>
  <c r="H14" i="25"/>
  <c r="J53" i="25"/>
  <c r="N52" i="25"/>
  <c r="J49" i="25"/>
  <c r="N48" i="25"/>
  <c r="J45" i="25"/>
  <c r="N44" i="25"/>
  <c r="J41" i="25"/>
  <c r="N40" i="25"/>
  <c r="J37" i="25"/>
  <c r="N36" i="25"/>
  <c r="J33" i="25"/>
  <c r="N32" i="25"/>
  <c r="J29" i="25"/>
  <c r="N28" i="25"/>
  <c r="J25" i="25"/>
  <c r="N24" i="25"/>
  <c r="J21" i="25"/>
  <c r="J54" i="25"/>
  <c r="N53" i="25"/>
  <c r="J50" i="25"/>
  <c r="N49" i="25"/>
  <c r="J46" i="25"/>
  <c r="N45" i="25"/>
  <c r="J42" i="25"/>
  <c r="N41" i="25"/>
  <c r="J38" i="25"/>
  <c r="N37" i="25"/>
  <c r="J34" i="25"/>
  <c r="N33" i="25"/>
  <c r="J30" i="25"/>
  <c r="N29" i="25"/>
  <c r="J26" i="25"/>
  <c r="N25" i="25"/>
  <c r="J22" i="25"/>
  <c r="N21" i="25"/>
  <c r="N54" i="25"/>
  <c r="N50" i="25"/>
  <c r="N46" i="25"/>
  <c r="N42" i="25"/>
  <c r="N38" i="25"/>
  <c r="N34" i="25"/>
  <c r="N30" i="25"/>
  <c r="N26" i="25"/>
  <c r="J15" i="25"/>
  <c r="N14" i="25"/>
  <c r="J20" i="25"/>
  <c r="N19" i="25"/>
  <c r="J16" i="25"/>
  <c r="N15" i="25"/>
  <c r="J51" i="25"/>
  <c r="J47" i="25"/>
  <c r="J43" i="25"/>
  <c r="J39" i="25"/>
  <c r="J35" i="25"/>
  <c r="J31" i="25"/>
  <c r="J27" i="25"/>
  <c r="J23" i="25"/>
  <c r="J18" i="25"/>
  <c r="N17" i="25"/>
  <c r="J14" i="25"/>
  <c r="N13" i="25"/>
  <c r="J10" i="25"/>
  <c r="N22" i="25"/>
  <c r="J19" i="25"/>
  <c r="N18" i="25"/>
  <c r="J13" i="25"/>
  <c r="H16" i="25"/>
  <c r="J17" i="25"/>
  <c r="J24" i="25"/>
  <c r="N31" i="25"/>
  <c r="J40" i="25"/>
  <c r="N47" i="25"/>
  <c r="D18" i="24"/>
  <c r="D22" i="24"/>
  <c r="D26" i="24"/>
  <c r="D30" i="24"/>
  <c r="D34" i="24"/>
  <c r="D38" i="24"/>
  <c r="D42" i="24"/>
  <c r="D46" i="24"/>
  <c r="D50" i="24"/>
  <c r="D54" i="24"/>
  <c r="H10" i="24"/>
  <c r="D11" i="24"/>
  <c r="G11" i="24" s="1"/>
  <c r="D15" i="24"/>
  <c r="D19" i="24"/>
  <c r="D23" i="24"/>
  <c r="D27" i="24"/>
  <c r="D31" i="24"/>
  <c r="D35" i="24"/>
  <c r="D39" i="24"/>
  <c r="D43" i="24"/>
  <c r="D47" i="24"/>
  <c r="D51" i="24"/>
  <c r="D12" i="24"/>
  <c r="L12" i="24" s="1"/>
  <c r="D16" i="24"/>
  <c r="L16" i="24" s="1"/>
  <c r="D20" i="24"/>
  <c r="H20" i="24" s="1"/>
  <c r="D24" i="24"/>
  <c r="D28" i="24"/>
  <c r="D32" i="24"/>
  <c r="D36" i="24"/>
  <c r="D40" i="24"/>
  <c r="D44" i="24"/>
  <c r="D48" i="24"/>
  <c r="D52" i="24"/>
  <c r="L10" i="24"/>
  <c r="D17" i="24"/>
  <c r="D21" i="24"/>
  <c r="D25" i="24"/>
  <c r="D29" i="24"/>
  <c r="D33" i="24"/>
  <c r="D37" i="24"/>
  <c r="D41" i="24"/>
  <c r="D45" i="24"/>
  <c r="D49" i="24"/>
  <c r="L49" i="24" s="1"/>
  <c r="L13" i="24"/>
  <c r="H13" i="24"/>
  <c r="N12" i="24"/>
  <c r="J13" i="24"/>
  <c r="H16" i="24"/>
  <c r="N16" i="24"/>
  <c r="N20" i="24"/>
  <c r="N25" i="24"/>
  <c r="N33" i="24"/>
  <c r="N41" i="24"/>
  <c r="N49" i="24"/>
  <c r="J10" i="24"/>
  <c r="N13" i="24"/>
  <c r="J14" i="24"/>
  <c r="N17" i="24"/>
  <c r="J18" i="24"/>
  <c r="L20" i="24"/>
  <c r="J26" i="24"/>
  <c r="J34" i="24"/>
  <c r="J42" i="24"/>
  <c r="J53" i="24"/>
  <c r="N52" i="24"/>
  <c r="J49" i="24"/>
  <c r="N48" i="24"/>
  <c r="J45" i="24"/>
  <c r="N44" i="24"/>
  <c r="J41" i="24"/>
  <c r="N40" i="24"/>
  <c r="J37" i="24"/>
  <c r="N36" i="24"/>
  <c r="J33" i="24"/>
  <c r="N32" i="24"/>
  <c r="J29" i="24"/>
  <c r="N28" i="24"/>
  <c r="J25" i="24"/>
  <c r="N24" i="24"/>
  <c r="J21" i="24"/>
  <c r="N54" i="24"/>
  <c r="J51" i="24"/>
  <c r="N50" i="24"/>
  <c r="J47" i="24"/>
  <c r="N46" i="24"/>
  <c r="J43" i="24"/>
  <c r="N42" i="24"/>
  <c r="J39" i="24"/>
  <c r="N38" i="24"/>
  <c r="J35" i="24"/>
  <c r="N34" i="24"/>
  <c r="J31" i="24"/>
  <c r="N30" i="24"/>
  <c r="J27" i="24"/>
  <c r="N26" i="24"/>
  <c r="J23" i="24"/>
  <c r="N22" i="24"/>
  <c r="J52" i="24"/>
  <c r="N51" i="24"/>
  <c r="J48" i="24"/>
  <c r="N47" i="24"/>
  <c r="J44" i="24"/>
  <c r="N43" i="24"/>
  <c r="J40" i="24"/>
  <c r="N39" i="24"/>
  <c r="J36" i="24"/>
  <c r="N35" i="24"/>
  <c r="J32" i="24"/>
  <c r="N31" i="24"/>
  <c r="J28" i="24"/>
  <c r="N27" i="24"/>
  <c r="J24" i="24"/>
  <c r="N23" i="24"/>
  <c r="J17" i="24"/>
  <c r="N11" i="24"/>
  <c r="J12" i="24"/>
  <c r="L14" i="24"/>
  <c r="N15" i="24"/>
  <c r="J16" i="24"/>
  <c r="N19" i="24"/>
  <c r="J20" i="24"/>
  <c r="J22" i="24"/>
  <c r="J30" i="24"/>
  <c r="J38" i="24"/>
  <c r="J46" i="24"/>
  <c r="J54" i="24"/>
  <c r="N10" i="24"/>
  <c r="J11" i="24"/>
  <c r="H14" i="24"/>
  <c r="N14" i="24"/>
  <c r="J15" i="24"/>
  <c r="N18" i="24"/>
  <c r="J19" i="24"/>
  <c r="N21" i="24"/>
  <c r="N29" i="24"/>
  <c r="N37" i="24"/>
  <c r="N45" i="24"/>
  <c r="N53" i="24"/>
  <c r="E13" i="23"/>
  <c r="I13" i="23" s="1"/>
  <c r="M12" i="23"/>
  <c r="L12" i="23"/>
  <c r="L54" i="23"/>
  <c r="H54" i="23"/>
  <c r="M11" i="23"/>
  <c r="H14" i="23"/>
  <c r="L10" i="23"/>
  <c r="D11" i="23"/>
  <c r="G11" i="23" s="1"/>
  <c r="N11" i="23"/>
  <c r="J12" i="23"/>
  <c r="L14" i="23"/>
  <c r="D15" i="23"/>
  <c r="N15" i="23"/>
  <c r="J16" i="23"/>
  <c r="D19" i="23"/>
  <c r="N19" i="23"/>
  <c r="J20" i="23"/>
  <c r="D22" i="23"/>
  <c r="J27" i="23"/>
  <c r="D30" i="23"/>
  <c r="J35" i="23"/>
  <c r="D38" i="23"/>
  <c r="J43" i="23"/>
  <c r="D46" i="23"/>
  <c r="J51" i="23"/>
  <c r="D52" i="23"/>
  <c r="D48" i="23"/>
  <c r="D44" i="23"/>
  <c r="D40" i="23"/>
  <c r="D36" i="23"/>
  <c r="D32" i="23"/>
  <c r="D28" i="23"/>
  <c r="D24" i="23"/>
  <c r="D53" i="23"/>
  <c r="D49" i="23"/>
  <c r="D45" i="23"/>
  <c r="D41" i="23"/>
  <c r="D37" i="23"/>
  <c r="D33" i="23"/>
  <c r="D29" i="23"/>
  <c r="D25" i="23"/>
  <c r="D51" i="23"/>
  <c r="D47" i="23"/>
  <c r="D43" i="23"/>
  <c r="D39" i="23"/>
  <c r="D35" i="23"/>
  <c r="D31" i="23"/>
  <c r="D27" i="23"/>
  <c r="D23" i="23"/>
  <c r="D18" i="23"/>
  <c r="D13" i="23"/>
  <c r="D17" i="23"/>
  <c r="D21" i="23"/>
  <c r="D26" i="23"/>
  <c r="D34" i="23"/>
  <c r="J39" i="23"/>
  <c r="D42" i="23"/>
  <c r="D50" i="23"/>
  <c r="J53" i="23"/>
  <c r="N52" i="23"/>
  <c r="J49" i="23"/>
  <c r="N48" i="23"/>
  <c r="J45" i="23"/>
  <c r="N44" i="23"/>
  <c r="J41" i="23"/>
  <c r="N40" i="23"/>
  <c r="J37" i="23"/>
  <c r="N36" i="23"/>
  <c r="J33" i="23"/>
  <c r="N32" i="23"/>
  <c r="J29" i="23"/>
  <c r="N28" i="23"/>
  <c r="J25" i="23"/>
  <c r="N24" i="23"/>
  <c r="J54" i="23"/>
  <c r="N53" i="23"/>
  <c r="J50" i="23"/>
  <c r="N49" i="23"/>
  <c r="J46" i="23"/>
  <c r="N45" i="23"/>
  <c r="J42" i="23"/>
  <c r="N41" i="23"/>
  <c r="J38" i="23"/>
  <c r="N37" i="23"/>
  <c r="J34" i="23"/>
  <c r="N33" i="23"/>
  <c r="J30" i="23"/>
  <c r="N29" i="23"/>
  <c r="J26" i="23"/>
  <c r="N25" i="23"/>
  <c r="J22" i="23"/>
  <c r="N21" i="23"/>
  <c r="J52" i="23"/>
  <c r="N51" i="23"/>
  <c r="J48" i="23"/>
  <c r="N47" i="23"/>
  <c r="J44" i="23"/>
  <c r="N43" i="23"/>
  <c r="J40" i="23"/>
  <c r="N39" i="23"/>
  <c r="J36" i="23"/>
  <c r="N35" i="23"/>
  <c r="J32" i="23"/>
  <c r="N31" i="23"/>
  <c r="J28" i="23"/>
  <c r="N27" i="23"/>
  <c r="J24" i="23"/>
  <c r="N23" i="23"/>
  <c r="N12" i="23"/>
  <c r="J13" i="23"/>
  <c r="D16" i="23"/>
  <c r="N16" i="23"/>
  <c r="J17" i="23"/>
  <c r="D20" i="23"/>
  <c r="N20" i="23"/>
  <c r="N22" i="23"/>
  <c r="N30" i="23"/>
  <c r="N38" i="23"/>
  <c r="N46" i="23"/>
  <c r="N54" i="23"/>
  <c r="D18" i="21"/>
  <c r="D22" i="21"/>
  <c r="D26" i="21"/>
  <c r="D30" i="21"/>
  <c r="D34" i="21"/>
  <c r="D38" i="21"/>
  <c r="D42" i="21"/>
  <c r="D46" i="21"/>
  <c r="D50" i="21"/>
  <c r="D54" i="21"/>
  <c r="D11" i="21"/>
  <c r="D15" i="21"/>
  <c r="D19" i="21"/>
  <c r="D23" i="21"/>
  <c r="D27" i="21"/>
  <c r="D31" i="21"/>
  <c r="D35" i="21"/>
  <c r="D39" i="21"/>
  <c r="D43" i="21"/>
  <c r="D47" i="21"/>
  <c r="D51" i="21"/>
  <c r="D12" i="21"/>
  <c r="D16" i="21"/>
  <c r="D20" i="21"/>
  <c r="D24" i="21"/>
  <c r="D28" i="21"/>
  <c r="D32" i="21"/>
  <c r="D36" i="21"/>
  <c r="D40" i="21"/>
  <c r="D44" i="21"/>
  <c r="D48" i="21"/>
  <c r="D52" i="21"/>
  <c r="D17" i="21"/>
  <c r="D21" i="21"/>
  <c r="D25" i="21"/>
  <c r="D29" i="21"/>
  <c r="D33" i="21"/>
  <c r="D37" i="21"/>
  <c r="D41" i="21"/>
  <c r="D45" i="21"/>
  <c r="D49" i="21"/>
  <c r="D11" i="20"/>
  <c r="D15" i="20"/>
  <c r="D19" i="20"/>
  <c r="D23" i="20"/>
  <c r="D27" i="20"/>
  <c r="D31" i="20"/>
  <c r="D35" i="20"/>
  <c r="D39" i="20"/>
  <c r="D43" i="20"/>
  <c r="D47" i="20"/>
  <c r="D51" i="20"/>
  <c r="D12" i="20"/>
  <c r="D16" i="20"/>
  <c r="D20" i="20"/>
  <c r="D24" i="20"/>
  <c r="D28" i="20"/>
  <c r="D32" i="20"/>
  <c r="D36" i="20"/>
  <c r="D40" i="20"/>
  <c r="D44" i="20"/>
  <c r="D48" i="20"/>
  <c r="D52" i="20"/>
  <c r="D17" i="20"/>
  <c r="D21" i="20"/>
  <c r="D25" i="20"/>
  <c r="D29" i="20"/>
  <c r="D33" i="20"/>
  <c r="D37" i="20"/>
  <c r="D41" i="20"/>
  <c r="D45" i="20"/>
  <c r="D49" i="20"/>
  <c r="D53" i="20"/>
  <c r="D18" i="20"/>
  <c r="D22" i="20"/>
  <c r="D26" i="20"/>
  <c r="D30" i="20"/>
  <c r="D34" i="20"/>
  <c r="D38" i="20"/>
  <c r="D42" i="20"/>
  <c r="D46" i="20"/>
  <c r="D50" i="20"/>
  <c r="D18" i="18"/>
  <c r="D22" i="18"/>
  <c r="D26" i="18"/>
  <c r="D30" i="18"/>
  <c r="D34" i="18"/>
  <c r="D38" i="18"/>
  <c r="D42" i="18"/>
  <c r="D46" i="18"/>
  <c r="D50" i="18"/>
  <c r="D54" i="18"/>
  <c r="D11" i="18"/>
  <c r="D15" i="18"/>
  <c r="D19" i="18"/>
  <c r="D23" i="18"/>
  <c r="D27" i="18"/>
  <c r="D31" i="18"/>
  <c r="D35" i="18"/>
  <c r="D39" i="18"/>
  <c r="D43" i="18"/>
  <c r="D47" i="18"/>
  <c r="D51" i="18"/>
  <c r="D16" i="18"/>
  <c r="D20" i="18"/>
  <c r="D24" i="18"/>
  <c r="D28" i="18"/>
  <c r="D32" i="18"/>
  <c r="D36" i="18"/>
  <c r="D40" i="18"/>
  <c r="D44" i="18"/>
  <c r="D48" i="18"/>
  <c r="D18" i="17"/>
  <c r="D22" i="17"/>
  <c r="D26" i="17"/>
  <c r="D30" i="17"/>
  <c r="D34" i="17"/>
  <c r="D38" i="17"/>
  <c r="D42" i="17"/>
  <c r="D46" i="17"/>
  <c r="D50" i="17"/>
  <c r="D11" i="17"/>
  <c r="D15" i="17"/>
  <c r="D19" i="17"/>
  <c r="D23" i="17"/>
  <c r="D27" i="17"/>
  <c r="D31" i="17"/>
  <c r="D35" i="17"/>
  <c r="D39" i="17"/>
  <c r="D43" i="17"/>
  <c r="D47" i="17"/>
  <c r="D51" i="17"/>
  <c r="D12" i="17"/>
  <c r="D16" i="17"/>
  <c r="D20" i="17"/>
  <c r="D24" i="17"/>
  <c r="D28" i="17"/>
  <c r="D32" i="17"/>
  <c r="D36" i="17"/>
  <c r="D40" i="17"/>
  <c r="D44" i="17"/>
  <c r="D48" i="17"/>
  <c r="D52" i="17"/>
  <c r="D17" i="17"/>
  <c r="D21" i="17"/>
  <c r="D25" i="17"/>
  <c r="D29" i="17"/>
  <c r="D33" i="17"/>
  <c r="D37" i="17"/>
  <c r="D41" i="17"/>
  <c r="D45" i="17"/>
  <c r="D49" i="17"/>
  <c r="L11" i="28" l="1"/>
  <c r="L12" i="25"/>
  <c r="L25" i="28"/>
  <c r="H11" i="28"/>
  <c r="H31" i="26"/>
  <c r="K10" i="26"/>
  <c r="H27" i="26"/>
  <c r="H50" i="27"/>
  <c r="L20" i="27"/>
  <c r="L50" i="28"/>
  <c r="K10" i="24"/>
  <c r="K12" i="23"/>
  <c r="L16" i="27"/>
  <c r="H23" i="26"/>
  <c r="L26" i="28"/>
  <c r="O11" i="28"/>
  <c r="L32" i="28"/>
  <c r="H16" i="26"/>
  <c r="L16" i="26"/>
  <c r="K11" i="28"/>
  <c r="L20" i="28"/>
  <c r="H20" i="28"/>
  <c r="D11" i="16"/>
  <c r="D12" i="16"/>
  <c r="D14" i="16"/>
  <c r="D17" i="16"/>
  <c r="D18" i="16"/>
  <c r="D19" i="16"/>
  <c r="D16" i="16"/>
  <c r="D15" i="16"/>
  <c r="L20" i="26"/>
  <c r="H20" i="26"/>
  <c r="I12" i="28"/>
  <c r="G12" i="28"/>
  <c r="K12" i="27"/>
  <c r="G12" i="27"/>
  <c r="E13" i="25"/>
  <c r="I12" i="25"/>
  <c r="K12" i="25" s="1"/>
  <c r="G12" i="25"/>
  <c r="E13" i="26"/>
  <c r="I12" i="26"/>
  <c r="G12" i="26"/>
  <c r="E13" i="24"/>
  <c r="I12" i="24"/>
  <c r="G12" i="24"/>
  <c r="G13" i="23"/>
  <c r="G12" i="23"/>
  <c r="E14" i="21"/>
  <c r="E14" i="20"/>
  <c r="E14" i="18"/>
  <c r="E13" i="17"/>
  <c r="O10" i="24"/>
  <c r="O12" i="23"/>
  <c r="O10" i="26"/>
  <c r="O10" i="23"/>
  <c r="E13" i="28"/>
  <c r="M12" i="28"/>
  <c r="H19" i="28"/>
  <c r="L19" i="28"/>
  <c r="H15" i="28"/>
  <c r="L15" i="28"/>
  <c r="L42" i="28"/>
  <c r="H27" i="28"/>
  <c r="L27" i="28"/>
  <c r="H49" i="28"/>
  <c r="L49" i="28"/>
  <c r="L46" i="28"/>
  <c r="H46" i="28"/>
  <c r="H23" i="28"/>
  <c r="L23" i="28"/>
  <c r="L39" i="28"/>
  <c r="H39" i="28"/>
  <c r="H29" i="28"/>
  <c r="L29" i="28"/>
  <c r="H45" i="28"/>
  <c r="L45" i="28"/>
  <c r="H40" i="28"/>
  <c r="L40" i="28"/>
  <c r="H13" i="28"/>
  <c r="L13" i="28"/>
  <c r="H33" i="28"/>
  <c r="L33" i="28"/>
  <c r="L38" i="28"/>
  <c r="H38" i="28"/>
  <c r="L18" i="28"/>
  <c r="H18" i="28"/>
  <c r="H31" i="28"/>
  <c r="L31" i="28"/>
  <c r="L47" i="28"/>
  <c r="H47" i="28"/>
  <c r="H37" i="28"/>
  <c r="L37" i="28"/>
  <c r="H53" i="28"/>
  <c r="L53" i="28"/>
  <c r="H48" i="28"/>
  <c r="L48" i="28"/>
  <c r="L43" i="28"/>
  <c r="H43" i="28"/>
  <c r="H44" i="28"/>
  <c r="L44" i="28"/>
  <c r="L12" i="28"/>
  <c r="H12" i="28"/>
  <c r="L54" i="28"/>
  <c r="H54" i="28"/>
  <c r="H28" i="28"/>
  <c r="L28" i="28"/>
  <c r="L21" i="28"/>
  <c r="H21" i="28"/>
  <c r="H35" i="28"/>
  <c r="L35" i="28"/>
  <c r="L51" i="28"/>
  <c r="H51" i="28"/>
  <c r="H41" i="28"/>
  <c r="L41" i="28"/>
  <c r="H36" i="28"/>
  <c r="L36" i="28"/>
  <c r="H52" i="28"/>
  <c r="L52" i="28"/>
  <c r="E13" i="27"/>
  <c r="M12" i="27"/>
  <c r="O12" i="27" s="1"/>
  <c r="L15" i="27"/>
  <c r="H15" i="27"/>
  <c r="L11" i="27"/>
  <c r="O11" i="27" s="1"/>
  <c r="H11" i="27"/>
  <c r="K11" i="27" s="1"/>
  <c r="H33" i="27"/>
  <c r="L39" i="27"/>
  <c r="H39" i="27"/>
  <c r="H48" i="27"/>
  <c r="L48" i="27"/>
  <c r="L26" i="27"/>
  <c r="H26" i="27"/>
  <c r="H28" i="27"/>
  <c r="L28" i="27"/>
  <c r="L35" i="27"/>
  <c r="H35" i="27"/>
  <c r="L51" i="27"/>
  <c r="H51" i="27"/>
  <c r="H49" i="27"/>
  <c r="L49" i="27"/>
  <c r="H44" i="27"/>
  <c r="L44" i="27"/>
  <c r="H19" i="27"/>
  <c r="L19" i="27"/>
  <c r="L54" i="27"/>
  <c r="H54" i="27"/>
  <c r="L38" i="27"/>
  <c r="H38" i="27"/>
  <c r="L30" i="27"/>
  <c r="H30" i="27"/>
  <c r="L22" i="27"/>
  <c r="H22" i="27"/>
  <c r="H23" i="27"/>
  <c r="L23" i="27"/>
  <c r="H53" i="27"/>
  <c r="L53" i="27"/>
  <c r="H21" i="27"/>
  <c r="L21" i="27"/>
  <c r="H27" i="27"/>
  <c r="L27" i="27"/>
  <c r="L43" i="27"/>
  <c r="H43" i="27"/>
  <c r="H41" i="27"/>
  <c r="L41" i="27"/>
  <c r="H36" i="27"/>
  <c r="L36" i="27"/>
  <c r="H52" i="27"/>
  <c r="L52" i="27"/>
  <c r="L34" i="27"/>
  <c r="H34" i="27"/>
  <c r="L46" i="27"/>
  <c r="H46" i="27"/>
  <c r="L17" i="27"/>
  <c r="H17" i="27"/>
  <c r="H18" i="27"/>
  <c r="L18" i="27"/>
  <c r="H37" i="27"/>
  <c r="L37" i="27"/>
  <c r="H29" i="27"/>
  <c r="L29" i="27"/>
  <c r="H31" i="27"/>
  <c r="L31" i="27"/>
  <c r="L47" i="27"/>
  <c r="H47" i="27"/>
  <c r="H45" i="27"/>
  <c r="L45" i="27"/>
  <c r="H40" i="27"/>
  <c r="L40" i="27"/>
  <c r="L42" i="27"/>
  <c r="H42" i="27"/>
  <c r="L35" i="26"/>
  <c r="L21" i="26"/>
  <c r="H51" i="26"/>
  <c r="H29" i="26"/>
  <c r="L29" i="26"/>
  <c r="H28" i="26"/>
  <c r="L28" i="26"/>
  <c r="H46" i="26"/>
  <c r="L46" i="26"/>
  <c r="L30" i="26"/>
  <c r="H30" i="26"/>
  <c r="H18" i="26"/>
  <c r="L18" i="26"/>
  <c r="H49" i="26"/>
  <c r="L49" i="26"/>
  <c r="H48" i="26"/>
  <c r="L48" i="26"/>
  <c r="L26" i="26"/>
  <c r="H26" i="26"/>
  <c r="H11" i="26"/>
  <c r="K11" i="26" s="1"/>
  <c r="L11" i="26"/>
  <c r="O11" i="26" s="1"/>
  <c r="H37" i="26"/>
  <c r="L37" i="26"/>
  <c r="H53" i="26"/>
  <c r="L53" i="26"/>
  <c r="H36" i="26"/>
  <c r="L36" i="26"/>
  <c r="H52" i="26"/>
  <c r="L52" i="26"/>
  <c r="H38" i="26"/>
  <c r="L38" i="26"/>
  <c r="L22" i="26"/>
  <c r="H22" i="26"/>
  <c r="H45" i="26"/>
  <c r="L45" i="26"/>
  <c r="H44" i="26"/>
  <c r="L44" i="26"/>
  <c r="H15" i="26"/>
  <c r="L15" i="26"/>
  <c r="L12" i="26"/>
  <c r="H12" i="26"/>
  <c r="H33" i="26"/>
  <c r="L33" i="26"/>
  <c r="H32" i="26"/>
  <c r="L32" i="26"/>
  <c r="H42" i="26"/>
  <c r="L42" i="26"/>
  <c r="L13" i="26"/>
  <c r="H13" i="26"/>
  <c r="H25" i="26"/>
  <c r="L25" i="26"/>
  <c r="H41" i="26"/>
  <c r="L41" i="26"/>
  <c r="H24" i="26"/>
  <c r="L24" i="26"/>
  <c r="H40" i="26"/>
  <c r="L40" i="26"/>
  <c r="L50" i="26"/>
  <c r="H50" i="26"/>
  <c r="L34" i="26"/>
  <c r="H34" i="26"/>
  <c r="H19" i="26"/>
  <c r="L19" i="26"/>
  <c r="M12" i="26"/>
  <c r="L11" i="25"/>
  <c r="O11" i="25" s="1"/>
  <c r="H11" i="25"/>
  <c r="K11" i="25" s="1"/>
  <c r="H17" i="25"/>
  <c r="L17" i="25"/>
  <c r="L47" i="25"/>
  <c r="H47" i="25"/>
  <c r="L30" i="25"/>
  <c r="H30" i="25"/>
  <c r="H29" i="25"/>
  <c r="L29" i="25"/>
  <c r="H28" i="25"/>
  <c r="L28" i="25"/>
  <c r="L51" i="25"/>
  <c r="H51" i="25"/>
  <c r="L34" i="25"/>
  <c r="H34" i="25"/>
  <c r="H33" i="25"/>
  <c r="L33" i="25"/>
  <c r="L23" i="25"/>
  <c r="H23" i="25"/>
  <c r="L39" i="25"/>
  <c r="H39" i="25"/>
  <c r="L22" i="25"/>
  <c r="H22" i="25"/>
  <c r="L38" i="25"/>
  <c r="H38" i="25"/>
  <c r="L54" i="25"/>
  <c r="H54" i="25"/>
  <c r="H37" i="25"/>
  <c r="L37" i="25"/>
  <c r="H53" i="25"/>
  <c r="L53" i="25"/>
  <c r="H36" i="25"/>
  <c r="L36" i="25"/>
  <c r="H52" i="25"/>
  <c r="L52" i="25"/>
  <c r="L31" i="25"/>
  <c r="H31" i="25"/>
  <c r="H15" i="25"/>
  <c r="L15" i="25"/>
  <c r="L46" i="25"/>
  <c r="H46" i="25"/>
  <c r="H45" i="25"/>
  <c r="L45" i="25"/>
  <c r="H44" i="25"/>
  <c r="L44" i="25"/>
  <c r="L20" i="25"/>
  <c r="H20" i="25"/>
  <c r="H21" i="25"/>
  <c r="L21" i="25"/>
  <c r="L35" i="25"/>
  <c r="H35" i="25"/>
  <c r="H19" i="25"/>
  <c r="L19" i="25"/>
  <c r="L50" i="25"/>
  <c r="H50" i="25"/>
  <c r="H49" i="25"/>
  <c r="L49" i="25"/>
  <c r="H32" i="25"/>
  <c r="L32" i="25"/>
  <c r="H48" i="25"/>
  <c r="L48" i="25"/>
  <c r="L18" i="25"/>
  <c r="H18" i="25"/>
  <c r="L27" i="25"/>
  <c r="H27" i="25"/>
  <c r="L43" i="25"/>
  <c r="H43" i="25"/>
  <c r="L26" i="25"/>
  <c r="H26" i="25"/>
  <c r="L42" i="25"/>
  <c r="H42" i="25"/>
  <c r="H25" i="25"/>
  <c r="L25" i="25"/>
  <c r="H41" i="25"/>
  <c r="L41" i="25"/>
  <c r="H24" i="25"/>
  <c r="L24" i="25"/>
  <c r="H40" i="25"/>
  <c r="L40" i="25"/>
  <c r="M12" i="25"/>
  <c r="O12" i="25" s="1"/>
  <c r="H49" i="24"/>
  <c r="H12" i="24"/>
  <c r="L11" i="24"/>
  <c r="O11" i="24" s="1"/>
  <c r="H11" i="24"/>
  <c r="K11" i="24" s="1"/>
  <c r="L51" i="24"/>
  <c r="H51" i="24"/>
  <c r="H32" i="24"/>
  <c r="L32" i="24"/>
  <c r="L23" i="24"/>
  <c r="H23" i="24"/>
  <c r="H22" i="24"/>
  <c r="L22" i="24"/>
  <c r="H54" i="24"/>
  <c r="L54" i="24"/>
  <c r="L27" i="24"/>
  <c r="H27" i="24"/>
  <c r="L43" i="24"/>
  <c r="H43" i="24"/>
  <c r="H42" i="24"/>
  <c r="L42" i="24"/>
  <c r="H24" i="24"/>
  <c r="L24" i="24"/>
  <c r="L41" i="24"/>
  <c r="H41" i="24"/>
  <c r="H19" i="24"/>
  <c r="L19" i="24"/>
  <c r="L31" i="24"/>
  <c r="H31" i="24"/>
  <c r="L47" i="24"/>
  <c r="H47" i="24"/>
  <c r="H30" i="24"/>
  <c r="L30" i="24"/>
  <c r="H46" i="24"/>
  <c r="L46" i="24"/>
  <c r="H28" i="24"/>
  <c r="L28" i="24"/>
  <c r="H44" i="24"/>
  <c r="L44" i="24"/>
  <c r="L45" i="24"/>
  <c r="H45" i="24"/>
  <c r="L29" i="24"/>
  <c r="H29" i="24"/>
  <c r="H34" i="24"/>
  <c r="L34" i="24"/>
  <c r="H48" i="24"/>
  <c r="L48" i="24"/>
  <c r="H18" i="24"/>
  <c r="L18" i="24"/>
  <c r="L39" i="24"/>
  <c r="H39" i="24"/>
  <c r="H38" i="24"/>
  <c r="L38" i="24"/>
  <c r="H36" i="24"/>
  <c r="L36" i="24"/>
  <c r="H52" i="24"/>
  <c r="L52" i="24"/>
  <c r="H15" i="24"/>
  <c r="L15" i="24"/>
  <c r="M12" i="24"/>
  <c r="O12" i="24" s="1"/>
  <c r="L37" i="24"/>
  <c r="H37" i="24"/>
  <c r="L21" i="24"/>
  <c r="H21" i="24"/>
  <c r="L35" i="24"/>
  <c r="H35" i="24"/>
  <c r="H50" i="24"/>
  <c r="L50" i="24"/>
  <c r="L33" i="24"/>
  <c r="H33" i="24"/>
  <c r="H26" i="24"/>
  <c r="L26" i="24"/>
  <c r="H40" i="24"/>
  <c r="L40" i="24"/>
  <c r="L25" i="24"/>
  <c r="H25" i="24"/>
  <c r="L53" i="24"/>
  <c r="H53" i="24"/>
  <c r="L17" i="24"/>
  <c r="H17" i="24"/>
  <c r="L42" i="23"/>
  <c r="H42" i="23"/>
  <c r="L39" i="23"/>
  <c r="H39" i="23"/>
  <c r="H24" i="23"/>
  <c r="L24" i="23"/>
  <c r="H17" i="23"/>
  <c r="L17" i="23"/>
  <c r="H29" i="23"/>
  <c r="L29" i="23"/>
  <c r="H28" i="23"/>
  <c r="L28" i="23"/>
  <c r="L46" i="23"/>
  <c r="H46" i="23"/>
  <c r="H16" i="23"/>
  <c r="L16" i="23"/>
  <c r="L34" i="23"/>
  <c r="H34" i="23"/>
  <c r="H13" i="23"/>
  <c r="K13" i="23" s="1"/>
  <c r="L13" i="23"/>
  <c r="L31" i="23"/>
  <c r="H31" i="23"/>
  <c r="H33" i="23"/>
  <c r="L33" i="23"/>
  <c r="H49" i="23"/>
  <c r="L49" i="23"/>
  <c r="H48" i="23"/>
  <c r="L48" i="23"/>
  <c r="L19" i="23"/>
  <c r="H19" i="23"/>
  <c r="H20" i="23"/>
  <c r="L20" i="23"/>
  <c r="L50" i="23"/>
  <c r="H50" i="23"/>
  <c r="L26" i="23"/>
  <c r="H26" i="23"/>
  <c r="L18" i="23"/>
  <c r="H18" i="23"/>
  <c r="L35" i="23"/>
  <c r="H35" i="23"/>
  <c r="L51" i="23"/>
  <c r="H51" i="23"/>
  <c r="H37" i="23"/>
  <c r="L37" i="23"/>
  <c r="H53" i="23"/>
  <c r="L53" i="23"/>
  <c r="H36" i="23"/>
  <c r="L36" i="23"/>
  <c r="H52" i="23"/>
  <c r="L52" i="23"/>
  <c r="L38" i="23"/>
  <c r="H38" i="23"/>
  <c r="L22" i="23"/>
  <c r="H22" i="23"/>
  <c r="L23" i="23"/>
  <c r="H23" i="23"/>
  <c r="H41" i="23"/>
  <c r="L41" i="23"/>
  <c r="L43" i="23"/>
  <c r="H43" i="23"/>
  <c r="H44" i="23"/>
  <c r="L44" i="23"/>
  <c r="L30" i="23"/>
  <c r="H30" i="23"/>
  <c r="L15" i="23"/>
  <c r="H15" i="23"/>
  <c r="H21" i="23"/>
  <c r="L21" i="23"/>
  <c r="H25" i="23"/>
  <c r="L25" i="23"/>
  <c r="H40" i="23"/>
  <c r="L40" i="23"/>
  <c r="L27" i="23"/>
  <c r="H27" i="23"/>
  <c r="H45" i="23"/>
  <c r="L45" i="23"/>
  <c r="L47" i="23"/>
  <c r="H47" i="23"/>
  <c r="H32" i="23"/>
  <c r="L32" i="23"/>
  <c r="L11" i="23"/>
  <c r="O11" i="23" s="1"/>
  <c r="H11" i="23"/>
  <c r="K11" i="23" s="1"/>
  <c r="M13" i="23"/>
  <c r="E14" i="23"/>
  <c r="O13" i="23" l="1"/>
  <c r="O12" i="28"/>
  <c r="K12" i="26"/>
  <c r="K12" i="24"/>
  <c r="K12" i="28"/>
  <c r="I13" i="28"/>
  <c r="K13" i="28" s="1"/>
  <c r="G13" i="28"/>
  <c r="I13" i="27"/>
  <c r="K13" i="27" s="1"/>
  <c r="G13" i="27"/>
  <c r="E14" i="25"/>
  <c r="I13" i="25"/>
  <c r="K13" i="25" s="1"/>
  <c r="G13" i="25"/>
  <c r="O12" i="26"/>
  <c r="E14" i="26"/>
  <c r="I13" i="26"/>
  <c r="K13" i="26" s="1"/>
  <c r="G13" i="26"/>
  <c r="E14" i="24"/>
  <c r="I13" i="24"/>
  <c r="K13" i="24" s="1"/>
  <c r="G13" i="24"/>
  <c r="I14" i="23"/>
  <c r="K14" i="23" s="1"/>
  <c r="G14" i="23"/>
  <c r="E15" i="21"/>
  <c r="E15" i="20"/>
  <c r="E15" i="18"/>
  <c r="E14" i="17"/>
  <c r="E14" i="28"/>
  <c r="M13" i="28"/>
  <c r="O13" i="28" s="1"/>
  <c r="E14" i="27"/>
  <c r="M13" i="27"/>
  <c r="O13" i="27" s="1"/>
  <c r="M13" i="26"/>
  <c r="O13" i="26" s="1"/>
  <c r="M13" i="25"/>
  <c r="O13" i="25" s="1"/>
  <c r="M13" i="24"/>
  <c r="O13" i="24" s="1"/>
  <c r="M14" i="23"/>
  <c r="O14" i="23" s="1"/>
  <c r="E15" i="23"/>
  <c r="I14" i="28" l="1"/>
  <c r="K14" i="28" s="1"/>
  <c r="G14" i="28"/>
  <c r="I14" i="27"/>
  <c r="K14" i="27" s="1"/>
  <c r="G14" i="27"/>
  <c r="E15" i="25"/>
  <c r="I14" i="25"/>
  <c r="K14" i="25" s="1"/>
  <c r="G14" i="25"/>
  <c r="E15" i="26"/>
  <c r="I14" i="26"/>
  <c r="K14" i="26" s="1"/>
  <c r="G14" i="26"/>
  <c r="E15" i="24"/>
  <c r="I14" i="24"/>
  <c r="K14" i="24" s="1"/>
  <c r="G14" i="24"/>
  <c r="I15" i="23"/>
  <c r="K15" i="23" s="1"/>
  <c r="G15" i="23"/>
  <c r="E16" i="21"/>
  <c r="E16" i="20"/>
  <c r="E16" i="18"/>
  <c r="E15" i="17"/>
  <c r="E15" i="28"/>
  <c r="M14" i="28"/>
  <c r="O14" i="28" s="1"/>
  <c r="E15" i="27"/>
  <c r="M14" i="27"/>
  <c r="O14" i="27" s="1"/>
  <c r="M14" i="26"/>
  <c r="O14" i="26" s="1"/>
  <c r="M14" i="25"/>
  <c r="O14" i="25" s="1"/>
  <c r="M14" i="24"/>
  <c r="O14" i="24" s="1"/>
  <c r="M15" i="23"/>
  <c r="O15" i="23" s="1"/>
  <c r="E16" i="23"/>
  <c r="I15" i="28" l="1"/>
  <c r="K15" i="28" s="1"/>
  <c r="G15" i="28"/>
  <c r="I15" i="27"/>
  <c r="K15" i="27" s="1"/>
  <c r="G15" i="27"/>
  <c r="E16" i="25"/>
  <c r="I15" i="25"/>
  <c r="K15" i="25" s="1"/>
  <c r="G15" i="25"/>
  <c r="E16" i="26"/>
  <c r="I15" i="26"/>
  <c r="K15" i="26" s="1"/>
  <c r="G15" i="26"/>
  <c r="E16" i="24"/>
  <c r="I15" i="24"/>
  <c r="K15" i="24" s="1"/>
  <c r="G15" i="24"/>
  <c r="I16" i="23"/>
  <c r="K16" i="23" s="1"/>
  <c r="G16" i="23"/>
  <c r="E17" i="21"/>
  <c r="E17" i="20"/>
  <c r="E17" i="18"/>
  <c r="E16" i="17"/>
  <c r="E16" i="28"/>
  <c r="M15" i="28"/>
  <c r="O15" i="28" s="1"/>
  <c r="E16" i="27"/>
  <c r="M15" i="27"/>
  <c r="O15" i="27" s="1"/>
  <c r="M15" i="26"/>
  <c r="O15" i="26" s="1"/>
  <c r="M15" i="25"/>
  <c r="O15" i="25" s="1"/>
  <c r="M15" i="24"/>
  <c r="O15" i="24" s="1"/>
  <c r="E17" i="23"/>
  <c r="M16" i="23"/>
  <c r="O16" i="23" s="1"/>
  <c r="I16" i="28" l="1"/>
  <c r="K16" i="28" s="1"/>
  <c r="G16" i="28"/>
  <c r="I16" i="27"/>
  <c r="K16" i="27" s="1"/>
  <c r="G16" i="27"/>
  <c r="E17" i="25"/>
  <c r="I16" i="25"/>
  <c r="K16" i="25" s="1"/>
  <c r="G16" i="25"/>
  <c r="E17" i="26"/>
  <c r="I16" i="26"/>
  <c r="K16" i="26" s="1"/>
  <c r="G16" i="26"/>
  <c r="E17" i="24"/>
  <c r="I16" i="24"/>
  <c r="K16" i="24" s="1"/>
  <c r="G16" i="24"/>
  <c r="I17" i="23"/>
  <c r="K17" i="23" s="1"/>
  <c r="G17" i="23"/>
  <c r="E18" i="21"/>
  <c r="E18" i="20"/>
  <c r="E18" i="18"/>
  <c r="E17" i="17"/>
  <c r="E17" i="28"/>
  <c r="M16" i="28"/>
  <c r="O16" i="28" s="1"/>
  <c r="E17" i="27"/>
  <c r="M16" i="27"/>
  <c r="O16" i="27" s="1"/>
  <c r="M16" i="26"/>
  <c r="O16" i="26" s="1"/>
  <c r="M16" i="25"/>
  <c r="O16" i="25" s="1"/>
  <c r="M16" i="24"/>
  <c r="O16" i="24" s="1"/>
  <c r="M17" i="23"/>
  <c r="O17" i="23" s="1"/>
  <c r="E18" i="23"/>
  <c r="I17" i="28" l="1"/>
  <c r="K17" i="28" s="1"/>
  <c r="G17" i="28"/>
  <c r="I17" i="27"/>
  <c r="K17" i="27" s="1"/>
  <c r="G17" i="27"/>
  <c r="E18" i="25"/>
  <c r="I17" i="25"/>
  <c r="K17" i="25" s="1"/>
  <c r="G17" i="25"/>
  <c r="E18" i="26"/>
  <c r="I17" i="26"/>
  <c r="K17" i="26" s="1"/>
  <c r="G17" i="26"/>
  <c r="E18" i="24"/>
  <c r="I17" i="24"/>
  <c r="K17" i="24" s="1"/>
  <c r="G17" i="24"/>
  <c r="I18" i="23"/>
  <c r="K18" i="23" s="1"/>
  <c r="G18" i="23"/>
  <c r="E19" i="21"/>
  <c r="E19" i="20"/>
  <c r="E19" i="18"/>
  <c r="E18" i="17"/>
  <c r="E18" i="28"/>
  <c r="M17" i="28"/>
  <c r="O17" i="28" s="1"/>
  <c r="E18" i="27"/>
  <c r="M17" i="27"/>
  <c r="O17" i="27" s="1"/>
  <c r="M17" i="26"/>
  <c r="O17" i="26" s="1"/>
  <c r="M17" i="25"/>
  <c r="O17" i="25" s="1"/>
  <c r="M17" i="24"/>
  <c r="O17" i="24" s="1"/>
  <c r="E19" i="23"/>
  <c r="M18" i="23"/>
  <c r="O18" i="23" s="1"/>
  <c r="I18" i="28" l="1"/>
  <c r="K18" i="28" s="1"/>
  <c r="G18" i="28"/>
  <c r="I18" i="27"/>
  <c r="K18" i="27" s="1"/>
  <c r="G18" i="27"/>
  <c r="E19" i="25"/>
  <c r="I18" i="25"/>
  <c r="K18" i="25" s="1"/>
  <c r="G18" i="25"/>
  <c r="E19" i="26"/>
  <c r="I18" i="26"/>
  <c r="K18" i="26" s="1"/>
  <c r="G18" i="26"/>
  <c r="E19" i="24"/>
  <c r="I18" i="24"/>
  <c r="K18" i="24" s="1"/>
  <c r="G18" i="24"/>
  <c r="I19" i="23"/>
  <c r="K19" i="23" s="1"/>
  <c r="G19" i="23"/>
  <c r="E20" i="21"/>
  <c r="E20" i="20"/>
  <c r="E20" i="18"/>
  <c r="E19" i="17"/>
  <c r="E19" i="28"/>
  <c r="M18" i="28"/>
  <c r="O18" i="28" s="1"/>
  <c r="E19" i="27"/>
  <c r="M18" i="27"/>
  <c r="O18" i="27" s="1"/>
  <c r="M18" i="26"/>
  <c r="O18" i="26" s="1"/>
  <c r="M18" i="25"/>
  <c r="O18" i="25" s="1"/>
  <c r="M18" i="24"/>
  <c r="O18" i="24" s="1"/>
  <c r="M19" i="23"/>
  <c r="O19" i="23" s="1"/>
  <c r="E20" i="23"/>
  <c r="I19" i="28" l="1"/>
  <c r="K19" i="28" s="1"/>
  <c r="G19" i="28"/>
  <c r="I19" i="27"/>
  <c r="K19" i="27" s="1"/>
  <c r="G19" i="27"/>
  <c r="E20" i="25"/>
  <c r="I19" i="25"/>
  <c r="K19" i="25" s="1"/>
  <c r="G19" i="25"/>
  <c r="E20" i="26"/>
  <c r="I19" i="26"/>
  <c r="K19" i="26" s="1"/>
  <c r="G19" i="26"/>
  <c r="E20" i="24"/>
  <c r="I19" i="24"/>
  <c r="K19" i="24" s="1"/>
  <c r="G19" i="24"/>
  <c r="I20" i="23"/>
  <c r="K20" i="23" s="1"/>
  <c r="G20" i="23"/>
  <c r="E21" i="21"/>
  <c r="E21" i="20"/>
  <c r="E21" i="18"/>
  <c r="E20" i="17"/>
  <c r="E20" i="28"/>
  <c r="M19" i="28"/>
  <c r="O19" i="28" s="1"/>
  <c r="E20" i="27"/>
  <c r="M19" i="27"/>
  <c r="O19" i="27" s="1"/>
  <c r="M19" i="26"/>
  <c r="O19" i="26" s="1"/>
  <c r="M19" i="25"/>
  <c r="O19" i="25" s="1"/>
  <c r="M19" i="24"/>
  <c r="O19" i="24" s="1"/>
  <c r="E21" i="23"/>
  <c r="M20" i="23"/>
  <c r="O20" i="23" s="1"/>
  <c r="I20" i="28" l="1"/>
  <c r="K20" i="28" s="1"/>
  <c r="G20" i="28"/>
  <c r="I20" i="27"/>
  <c r="K20" i="27" s="1"/>
  <c r="G20" i="27"/>
  <c r="E21" i="25"/>
  <c r="I20" i="25"/>
  <c r="K20" i="25" s="1"/>
  <c r="G20" i="25"/>
  <c r="E21" i="26"/>
  <c r="I20" i="26"/>
  <c r="K20" i="26" s="1"/>
  <c r="G20" i="26"/>
  <c r="E21" i="24"/>
  <c r="I20" i="24"/>
  <c r="K20" i="24" s="1"/>
  <c r="G20" i="24"/>
  <c r="I21" i="23"/>
  <c r="K21" i="23" s="1"/>
  <c r="G21" i="23"/>
  <c r="E22" i="21"/>
  <c r="E22" i="20"/>
  <c r="E22" i="18"/>
  <c r="E21" i="17"/>
  <c r="E21" i="28"/>
  <c r="M20" i="28"/>
  <c r="O20" i="28" s="1"/>
  <c r="E21" i="27"/>
  <c r="M20" i="27"/>
  <c r="O20" i="27" s="1"/>
  <c r="M20" i="26"/>
  <c r="O20" i="26" s="1"/>
  <c r="M20" i="25"/>
  <c r="O20" i="25" s="1"/>
  <c r="M20" i="24"/>
  <c r="O20" i="24" s="1"/>
  <c r="M21" i="23"/>
  <c r="O21" i="23" s="1"/>
  <c r="E22" i="23"/>
  <c r="I21" i="28" l="1"/>
  <c r="K21" i="28" s="1"/>
  <c r="G21" i="28"/>
  <c r="I21" i="27"/>
  <c r="K21" i="27" s="1"/>
  <c r="G21" i="27"/>
  <c r="E22" i="25"/>
  <c r="I21" i="25"/>
  <c r="K21" i="25" s="1"/>
  <c r="G21" i="25"/>
  <c r="E22" i="26"/>
  <c r="I21" i="26"/>
  <c r="K21" i="26" s="1"/>
  <c r="G21" i="26"/>
  <c r="E22" i="24"/>
  <c r="I21" i="24"/>
  <c r="K21" i="24" s="1"/>
  <c r="G21" i="24"/>
  <c r="I22" i="23"/>
  <c r="K22" i="23" s="1"/>
  <c r="G22" i="23"/>
  <c r="E23" i="21"/>
  <c r="I22" i="21"/>
  <c r="E23" i="20"/>
  <c r="E23" i="18"/>
  <c r="E22" i="17"/>
  <c r="E22" i="28"/>
  <c r="M21" i="28"/>
  <c r="O21" i="28" s="1"/>
  <c r="E22" i="27"/>
  <c r="M21" i="27"/>
  <c r="O21" i="27" s="1"/>
  <c r="M21" i="26"/>
  <c r="O21" i="26" s="1"/>
  <c r="M21" i="25"/>
  <c r="O21" i="25" s="1"/>
  <c r="M21" i="24"/>
  <c r="O21" i="24" s="1"/>
  <c r="M22" i="23"/>
  <c r="O22" i="23" s="1"/>
  <c r="E23" i="23"/>
  <c r="I22" i="28" l="1"/>
  <c r="K22" i="28" s="1"/>
  <c r="G22" i="28"/>
  <c r="I22" i="27"/>
  <c r="K22" i="27" s="1"/>
  <c r="G22" i="27"/>
  <c r="E23" i="25"/>
  <c r="I22" i="25"/>
  <c r="K22" i="25" s="1"/>
  <c r="G22" i="25"/>
  <c r="E23" i="26"/>
  <c r="I22" i="26"/>
  <c r="K22" i="26" s="1"/>
  <c r="G22" i="26"/>
  <c r="E23" i="24"/>
  <c r="I22" i="24"/>
  <c r="K22" i="24" s="1"/>
  <c r="G22" i="24"/>
  <c r="I23" i="23"/>
  <c r="K23" i="23" s="1"/>
  <c r="G23" i="23"/>
  <c r="E24" i="21"/>
  <c r="E24" i="20"/>
  <c r="E24" i="18"/>
  <c r="E23" i="17"/>
  <c r="E23" i="28"/>
  <c r="M22" i="28"/>
  <c r="O22" i="28" s="1"/>
  <c r="E23" i="27"/>
  <c r="M22" i="27"/>
  <c r="O22" i="27" s="1"/>
  <c r="M22" i="26"/>
  <c r="O22" i="26" s="1"/>
  <c r="M22" i="25"/>
  <c r="O22" i="25" s="1"/>
  <c r="M22" i="24"/>
  <c r="O22" i="24" s="1"/>
  <c r="E24" i="23"/>
  <c r="M23" i="23"/>
  <c r="O23" i="23" s="1"/>
  <c r="I23" i="28" l="1"/>
  <c r="K23" i="28" s="1"/>
  <c r="G23" i="28"/>
  <c r="I23" i="27"/>
  <c r="K23" i="27" s="1"/>
  <c r="G23" i="27"/>
  <c r="E24" i="25"/>
  <c r="I23" i="25"/>
  <c r="K23" i="25" s="1"/>
  <c r="G23" i="25"/>
  <c r="E24" i="26"/>
  <c r="I23" i="26"/>
  <c r="K23" i="26" s="1"/>
  <c r="G23" i="26"/>
  <c r="E24" i="24"/>
  <c r="I23" i="24"/>
  <c r="K23" i="24" s="1"/>
  <c r="G23" i="24"/>
  <c r="I24" i="23"/>
  <c r="K24" i="23" s="1"/>
  <c r="G24" i="23"/>
  <c r="E25" i="21"/>
  <c r="E25" i="20"/>
  <c r="E25" i="18"/>
  <c r="E24" i="17"/>
  <c r="E24" i="28"/>
  <c r="M23" i="28"/>
  <c r="O23" i="28" s="1"/>
  <c r="E24" i="27"/>
  <c r="M23" i="27"/>
  <c r="O23" i="27" s="1"/>
  <c r="M23" i="26"/>
  <c r="O23" i="26" s="1"/>
  <c r="M23" i="25"/>
  <c r="O23" i="25" s="1"/>
  <c r="M23" i="24"/>
  <c r="O23" i="24" s="1"/>
  <c r="E25" i="23"/>
  <c r="M24" i="23"/>
  <c r="O24" i="23" s="1"/>
  <c r="I24" i="28" l="1"/>
  <c r="K24" i="28" s="1"/>
  <c r="G24" i="28"/>
  <c r="I24" i="27"/>
  <c r="K24" i="27" s="1"/>
  <c r="G24" i="27"/>
  <c r="E25" i="25"/>
  <c r="I24" i="25"/>
  <c r="K24" i="25" s="1"/>
  <c r="G24" i="25"/>
  <c r="E25" i="26"/>
  <c r="I24" i="26"/>
  <c r="K24" i="26" s="1"/>
  <c r="G24" i="26"/>
  <c r="E25" i="24"/>
  <c r="I24" i="24"/>
  <c r="K24" i="24" s="1"/>
  <c r="G24" i="24"/>
  <c r="I25" i="23"/>
  <c r="K25" i="23" s="1"/>
  <c r="G25" i="23"/>
  <c r="E26" i="21"/>
  <c r="E26" i="20"/>
  <c r="E26" i="18"/>
  <c r="E25" i="17"/>
  <c r="E25" i="28"/>
  <c r="M24" i="28"/>
  <c r="O24" i="28" s="1"/>
  <c r="E25" i="27"/>
  <c r="M24" i="27"/>
  <c r="O24" i="27" s="1"/>
  <c r="M24" i="26"/>
  <c r="O24" i="26" s="1"/>
  <c r="M24" i="25"/>
  <c r="O24" i="25" s="1"/>
  <c r="M24" i="24"/>
  <c r="O24" i="24" s="1"/>
  <c r="M25" i="23"/>
  <c r="O25" i="23" s="1"/>
  <c r="E26" i="23"/>
  <c r="I25" i="28" l="1"/>
  <c r="K25" i="28" s="1"/>
  <c r="G25" i="28"/>
  <c r="I25" i="27"/>
  <c r="K25" i="27" s="1"/>
  <c r="G25" i="27"/>
  <c r="E26" i="25"/>
  <c r="I25" i="25"/>
  <c r="K25" i="25" s="1"/>
  <c r="G25" i="25"/>
  <c r="E26" i="26"/>
  <c r="I25" i="26"/>
  <c r="K25" i="26" s="1"/>
  <c r="G25" i="26"/>
  <c r="E26" i="24"/>
  <c r="I25" i="24"/>
  <c r="K25" i="24" s="1"/>
  <c r="G25" i="24"/>
  <c r="I26" i="23"/>
  <c r="K26" i="23" s="1"/>
  <c r="G26" i="23"/>
  <c r="E27" i="21"/>
  <c r="E27" i="20"/>
  <c r="E27" i="18"/>
  <c r="E26" i="17"/>
  <c r="E26" i="28"/>
  <c r="M25" i="28"/>
  <c r="O25" i="28" s="1"/>
  <c r="E26" i="27"/>
  <c r="M25" i="27"/>
  <c r="O25" i="27" s="1"/>
  <c r="M25" i="26"/>
  <c r="O25" i="26" s="1"/>
  <c r="M25" i="25"/>
  <c r="O25" i="25" s="1"/>
  <c r="M25" i="24"/>
  <c r="O25" i="24" s="1"/>
  <c r="M26" i="23"/>
  <c r="O26" i="23" s="1"/>
  <c r="E27" i="23"/>
  <c r="I26" i="28" l="1"/>
  <c r="K26" i="28" s="1"/>
  <c r="G26" i="28"/>
  <c r="I26" i="27"/>
  <c r="K26" i="27" s="1"/>
  <c r="G26" i="27"/>
  <c r="E27" i="25"/>
  <c r="I26" i="25"/>
  <c r="K26" i="25" s="1"/>
  <c r="G26" i="25"/>
  <c r="E27" i="26"/>
  <c r="I26" i="26"/>
  <c r="K26" i="26" s="1"/>
  <c r="G26" i="26"/>
  <c r="E27" i="24"/>
  <c r="I26" i="24"/>
  <c r="K26" i="24" s="1"/>
  <c r="G26" i="24"/>
  <c r="I27" i="23"/>
  <c r="K27" i="23" s="1"/>
  <c r="G27" i="23"/>
  <c r="E28" i="21"/>
  <c r="E28" i="20"/>
  <c r="E28" i="18"/>
  <c r="E27" i="17"/>
  <c r="E27" i="28"/>
  <c r="M26" i="28"/>
  <c r="O26" i="28" s="1"/>
  <c r="E27" i="27"/>
  <c r="M26" i="27"/>
  <c r="O26" i="27" s="1"/>
  <c r="M26" i="26"/>
  <c r="O26" i="26" s="1"/>
  <c r="M26" i="25"/>
  <c r="O26" i="25" s="1"/>
  <c r="M26" i="24"/>
  <c r="O26" i="24" s="1"/>
  <c r="E28" i="23"/>
  <c r="M27" i="23"/>
  <c r="O27" i="23" s="1"/>
  <c r="I27" i="28" l="1"/>
  <c r="K27" i="28" s="1"/>
  <c r="G27" i="28"/>
  <c r="I27" i="27"/>
  <c r="K27" i="27" s="1"/>
  <c r="G27" i="27"/>
  <c r="E28" i="25"/>
  <c r="I27" i="25"/>
  <c r="K27" i="25" s="1"/>
  <c r="G27" i="25"/>
  <c r="E28" i="26"/>
  <c r="I27" i="26"/>
  <c r="K27" i="26" s="1"/>
  <c r="G27" i="26"/>
  <c r="E28" i="24"/>
  <c r="I27" i="24"/>
  <c r="K27" i="24" s="1"/>
  <c r="G27" i="24"/>
  <c r="I28" i="23"/>
  <c r="K28" i="23" s="1"/>
  <c r="G28" i="23"/>
  <c r="E29" i="21"/>
  <c r="E29" i="20"/>
  <c r="E29" i="18"/>
  <c r="E28" i="17"/>
  <c r="E28" i="28"/>
  <c r="M27" i="28"/>
  <c r="O27" i="28" s="1"/>
  <c r="E28" i="27"/>
  <c r="M27" i="27"/>
  <c r="O27" i="27" s="1"/>
  <c r="M27" i="26"/>
  <c r="O27" i="26" s="1"/>
  <c r="M27" i="25"/>
  <c r="O27" i="25" s="1"/>
  <c r="M27" i="24"/>
  <c r="O27" i="24" s="1"/>
  <c r="E29" i="23"/>
  <c r="M28" i="23"/>
  <c r="O28" i="23" s="1"/>
  <c r="I28" i="28" l="1"/>
  <c r="K28" i="28" s="1"/>
  <c r="G28" i="28"/>
  <c r="I28" i="27"/>
  <c r="K28" i="27" s="1"/>
  <c r="G28" i="27"/>
  <c r="E29" i="25"/>
  <c r="I28" i="25"/>
  <c r="K28" i="25" s="1"/>
  <c r="G28" i="25"/>
  <c r="E29" i="26"/>
  <c r="I28" i="26"/>
  <c r="K28" i="26" s="1"/>
  <c r="G28" i="26"/>
  <c r="E29" i="24"/>
  <c r="I28" i="24"/>
  <c r="K28" i="24" s="1"/>
  <c r="G28" i="24"/>
  <c r="I29" i="23"/>
  <c r="K29" i="23" s="1"/>
  <c r="G29" i="23"/>
  <c r="E30" i="21"/>
  <c r="E30" i="20"/>
  <c r="E30" i="18"/>
  <c r="E29" i="17"/>
  <c r="E29" i="28"/>
  <c r="M28" i="28"/>
  <c r="O28" i="28" s="1"/>
  <c r="E29" i="27"/>
  <c r="M28" i="27"/>
  <c r="O28" i="27" s="1"/>
  <c r="M28" i="26"/>
  <c r="O28" i="26" s="1"/>
  <c r="M28" i="25"/>
  <c r="O28" i="25" s="1"/>
  <c r="M28" i="24"/>
  <c r="O28" i="24" s="1"/>
  <c r="M29" i="23"/>
  <c r="O29" i="23" s="1"/>
  <c r="E30" i="23"/>
  <c r="I29" i="28" l="1"/>
  <c r="K29" i="28" s="1"/>
  <c r="G29" i="28"/>
  <c r="I29" i="27"/>
  <c r="K29" i="27" s="1"/>
  <c r="G29" i="27"/>
  <c r="E30" i="25"/>
  <c r="I29" i="25"/>
  <c r="K29" i="25" s="1"/>
  <c r="G29" i="25"/>
  <c r="E30" i="26"/>
  <c r="I29" i="26"/>
  <c r="K29" i="26" s="1"/>
  <c r="G29" i="26"/>
  <c r="E30" i="24"/>
  <c r="I29" i="24"/>
  <c r="K29" i="24" s="1"/>
  <c r="G29" i="24"/>
  <c r="I30" i="23"/>
  <c r="K30" i="23" s="1"/>
  <c r="G30" i="23"/>
  <c r="E31" i="21"/>
  <c r="E31" i="20"/>
  <c r="E31" i="18"/>
  <c r="E30" i="17"/>
  <c r="E30" i="28"/>
  <c r="M29" i="28"/>
  <c r="O29" i="28" s="1"/>
  <c r="E30" i="27"/>
  <c r="M29" i="27"/>
  <c r="O29" i="27" s="1"/>
  <c r="M29" i="26"/>
  <c r="O29" i="26" s="1"/>
  <c r="M29" i="25"/>
  <c r="O29" i="25" s="1"/>
  <c r="M29" i="24"/>
  <c r="O29" i="24" s="1"/>
  <c r="M30" i="23"/>
  <c r="O30" i="23" s="1"/>
  <c r="E31" i="23"/>
  <c r="I30" i="28" l="1"/>
  <c r="K30" i="28" s="1"/>
  <c r="G30" i="28"/>
  <c r="I30" i="27"/>
  <c r="K30" i="27" s="1"/>
  <c r="G30" i="27"/>
  <c r="E31" i="25"/>
  <c r="I30" i="25"/>
  <c r="K30" i="25" s="1"/>
  <c r="G30" i="25"/>
  <c r="E31" i="26"/>
  <c r="I30" i="26"/>
  <c r="K30" i="26" s="1"/>
  <c r="G30" i="26"/>
  <c r="E31" i="24"/>
  <c r="I30" i="24"/>
  <c r="K30" i="24" s="1"/>
  <c r="G30" i="24"/>
  <c r="I31" i="23"/>
  <c r="K31" i="23" s="1"/>
  <c r="G31" i="23"/>
  <c r="E32" i="21"/>
  <c r="E32" i="20"/>
  <c r="E32" i="18"/>
  <c r="E31" i="17"/>
  <c r="E31" i="28"/>
  <c r="M30" i="28"/>
  <c r="O30" i="28" s="1"/>
  <c r="E31" i="27"/>
  <c r="M30" i="27"/>
  <c r="O30" i="27" s="1"/>
  <c r="M30" i="26"/>
  <c r="O30" i="26" s="1"/>
  <c r="M30" i="25"/>
  <c r="O30" i="25" s="1"/>
  <c r="M30" i="24"/>
  <c r="O30" i="24" s="1"/>
  <c r="E32" i="23"/>
  <c r="M31" i="23"/>
  <c r="O31" i="23" s="1"/>
  <c r="I31" i="28" l="1"/>
  <c r="K31" i="28" s="1"/>
  <c r="G31" i="28"/>
  <c r="I31" i="27"/>
  <c r="K31" i="27" s="1"/>
  <c r="G31" i="27"/>
  <c r="E32" i="25"/>
  <c r="I31" i="25"/>
  <c r="K31" i="25" s="1"/>
  <c r="G31" i="25"/>
  <c r="E32" i="26"/>
  <c r="I31" i="26"/>
  <c r="K31" i="26" s="1"/>
  <c r="G31" i="26"/>
  <c r="E32" i="24"/>
  <c r="I31" i="24"/>
  <c r="K31" i="24" s="1"/>
  <c r="G31" i="24"/>
  <c r="I32" i="23"/>
  <c r="K32" i="23" s="1"/>
  <c r="G32" i="23"/>
  <c r="E33" i="21"/>
  <c r="E33" i="20"/>
  <c r="E33" i="18"/>
  <c r="E32" i="17"/>
  <c r="E32" i="28"/>
  <c r="M31" i="28"/>
  <c r="O31" i="28" s="1"/>
  <c r="E32" i="27"/>
  <c r="M31" i="27"/>
  <c r="O31" i="27" s="1"/>
  <c r="M31" i="26"/>
  <c r="O31" i="26" s="1"/>
  <c r="M31" i="25"/>
  <c r="O31" i="25" s="1"/>
  <c r="M31" i="24"/>
  <c r="O31" i="24" s="1"/>
  <c r="E33" i="23"/>
  <c r="M32" i="23"/>
  <c r="O32" i="23" s="1"/>
  <c r="I32" i="28" l="1"/>
  <c r="K32" i="28" s="1"/>
  <c r="G32" i="28"/>
  <c r="I32" i="27"/>
  <c r="K32" i="27" s="1"/>
  <c r="G32" i="27"/>
  <c r="E33" i="25"/>
  <c r="I32" i="25"/>
  <c r="K32" i="25" s="1"/>
  <c r="G32" i="25"/>
  <c r="E33" i="26"/>
  <c r="I32" i="26"/>
  <c r="K32" i="26" s="1"/>
  <c r="G32" i="26"/>
  <c r="E33" i="24"/>
  <c r="I32" i="24"/>
  <c r="K32" i="24" s="1"/>
  <c r="G32" i="24"/>
  <c r="I33" i="23"/>
  <c r="K33" i="23" s="1"/>
  <c r="G33" i="23"/>
  <c r="E34" i="21"/>
  <c r="E34" i="20"/>
  <c r="E34" i="18"/>
  <c r="E33" i="17"/>
  <c r="E33" i="28"/>
  <c r="M32" i="28"/>
  <c r="O32" i="28" s="1"/>
  <c r="E33" i="27"/>
  <c r="M32" i="27"/>
  <c r="O32" i="27" s="1"/>
  <c r="M32" i="26"/>
  <c r="O32" i="26" s="1"/>
  <c r="M32" i="25"/>
  <c r="O32" i="25" s="1"/>
  <c r="M32" i="24"/>
  <c r="O32" i="24" s="1"/>
  <c r="M33" i="23"/>
  <c r="O33" i="23" s="1"/>
  <c r="E34" i="23"/>
  <c r="I33" i="28" l="1"/>
  <c r="K33" i="28" s="1"/>
  <c r="G33" i="28"/>
  <c r="I33" i="27"/>
  <c r="K33" i="27" s="1"/>
  <c r="G33" i="27"/>
  <c r="E34" i="25"/>
  <c r="I33" i="25"/>
  <c r="K33" i="25" s="1"/>
  <c r="G33" i="25"/>
  <c r="E34" i="26"/>
  <c r="I33" i="26"/>
  <c r="K33" i="26" s="1"/>
  <c r="G33" i="26"/>
  <c r="E34" i="24"/>
  <c r="I33" i="24"/>
  <c r="K33" i="24" s="1"/>
  <c r="G33" i="24"/>
  <c r="I34" i="23"/>
  <c r="K34" i="23" s="1"/>
  <c r="G34" i="23"/>
  <c r="E35" i="21"/>
  <c r="E35" i="20"/>
  <c r="E35" i="18"/>
  <c r="E34" i="17"/>
  <c r="E34" i="28"/>
  <c r="M33" i="28"/>
  <c r="O33" i="28" s="1"/>
  <c r="E34" i="27"/>
  <c r="M33" i="27"/>
  <c r="O33" i="27" s="1"/>
  <c r="M33" i="26"/>
  <c r="O33" i="26" s="1"/>
  <c r="M33" i="25"/>
  <c r="O33" i="25" s="1"/>
  <c r="M33" i="24"/>
  <c r="O33" i="24" s="1"/>
  <c r="M34" i="23"/>
  <c r="O34" i="23" s="1"/>
  <c r="E35" i="23"/>
  <c r="I34" i="28" l="1"/>
  <c r="K34" i="28" s="1"/>
  <c r="G34" i="28"/>
  <c r="I34" i="27"/>
  <c r="K34" i="27" s="1"/>
  <c r="G34" i="27"/>
  <c r="E35" i="25"/>
  <c r="I34" i="25"/>
  <c r="K34" i="25" s="1"/>
  <c r="G34" i="25"/>
  <c r="E35" i="26"/>
  <c r="I34" i="26"/>
  <c r="K34" i="26" s="1"/>
  <c r="G34" i="26"/>
  <c r="E35" i="24"/>
  <c r="I34" i="24"/>
  <c r="K34" i="24" s="1"/>
  <c r="G34" i="24"/>
  <c r="I35" i="23"/>
  <c r="K35" i="23" s="1"/>
  <c r="G35" i="23"/>
  <c r="E36" i="21"/>
  <c r="E36" i="20"/>
  <c r="E36" i="18"/>
  <c r="E35" i="17"/>
  <c r="E35" i="28"/>
  <c r="M34" i="28"/>
  <c r="O34" i="28" s="1"/>
  <c r="E35" i="27"/>
  <c r="M34" i="27"/>
  <c r="O34" i="27" s="1"/>
  <c r="M34" i="26"/>
  <c r="O34" i="26" s="1"/>
  <c r="M34" i="25"/>
  <c r="O34" i="25" s="1"/>
  <c r="M34" i="24"/>
  <c r="O34" i="24" s="1"/>
  <c r="E36" i="23"/>
  <c r="M35" i="23"/>
  <c r="O35" i="23" s="1"/>
  <c r="I35" i="28" l="1"/>
  <c r="K35" i="28" s="1"/>
  <c r="G35" i="28"/>
  <c r="I35" i="27"/>
  <c r="K35" i="27" s="1"/>
  <c r="G35" i="27"/>
  <c r="E36" i="25"/>
  <c r="I35" i="25"/>
  <c r="K35" i="25" s="1"/>
  <c r="G35" i="25"/>
  <c r="E36" i="26"/>
  <c r="I35" i="26"/>
  <c r="K35" i="26" s="1"/>
  <c r="G35" i="26"/>
  <c r="E36" i="24"/>
  <c r="I35" i="24"/>
  <c r="K35" i="24" s="1"/>
  <c r="G35" i="24"/>
  <c r="I36" i="23"/>
  <c r="K36" i="23" s="1"/>
  <c r="G36" i="23"/>
  <c r="E37" i="21"/>
  <c r="E37" i="20"/>
  <c r="E37" i="18"/>
  <c r="E36" i="17"/>
  <c r="E36" i="28"/>
  <c r="M35" i="28"/>
  <c r="O35" i="28" s="1"/>
  <c r="E36" i="27"/>
  <c r="M35" i="27"/>
  <c r="O35" i="27" s="1"/>
  <c r="M35" i="26"/>
  <c r="O35" i="26" s="1"/>
  <c r="M35" i="25"/>
  <c r="O35" i="25" s="1"/>
  <c r="M35" i="24"/>
  <c r="O35" i="24" s="1"/>
  <c r="E37" i="23"/>
  <c r="M36" i="23"/>
  <c r="O36" i="23" s="1"/>
  <c r="I36" i="28" l="1"/>
  <c r="K36" i="28" s="1"/>
  <c r="G36" i="28"/>
  <c r="I36" i="27"/>
  <c r="K36" i="27" s="1"/>
  <c r="G36" i="27"/>
  <c r="E37" i="25"/>
  <c r="I36" i="25"/>
  <c r="K36" i="25" s="1"/>
  <c r="G36" i="25"/>
  <c r="E37" i="26"/>
  <c r="I36" i="26"/>
  <c r="K36" i="26" s="1"/>
  <c r="G36" i="26"/>
  <c r="E37" i="24"/>
  <c r="I36" i="24"/>
  <c r="K36" i="24" s="1"/>
  <c r="G36" i="24"/>
  <c r="I37" i="23"/>
  <c r="K37" i="23" s="1"/>
  <c r="G37" i="23"/>
  <c r="E38" i="21"/>
  <c r="E38" i="20"/>
  <c r="E38" i="18"/>
  <c r="E37" i="17"/>
  <c r="E37" i="28"/>
  <c r="M36" i="28"/>
  <c r="O36" i="28" s="1"/>
  <c r="E37" i="27"/>
  <c r="M36" i="27"/>
  <c r="O36" i="27" s="1"/>
  <c r="M36" i="26"/>
  <c r="O36" i="26" s="1"/>
  <c r="M36" i="25"/>
  <c r="O36" i="25" s="1"/>
  <c r="M36" i="24"/>
  <c r="O36" i="24" s="1"/>
  <c r="M37" i="23"/>
  <c r="O37" i="23" s="1"/>
  <c r="E38" i="23"/>
  <c r="I37" i="28" l="1"/>
  <c r="K37" i="28" s="1"/>
  <c r="G37" i="28"/>
  <c r="I37" i="27"/>
  <c r="K37" i="27" s="1"/>
  <c r="G37" i="27"/>
  <c r="E38" i="25"/>
  <c r="I37" i="25"/>
  <c r="K37" i="25" s="1"/>
  <c r="G37" i="25"/>
  <c r="E38" i="26"/>
  <c r="I37" i="26"/>
  <c r="K37" i="26" s="1"/>
  <c r="G37" i="26"/>
  <c r="E38" i="24"/>
  <c r="I37" i="24"/>
  <c r="K37" i="24" s="1"/>
  <c r="G37" i="24"/>
  <c r="I38" i="23"/>
  <c r="K38" i="23" s="1"/>
  <c r="G38" i="23"/>
  <c r="E39" i="21"/>
  <c r="E39" i="20"/>
  <c r="E39" i="18"/>
  <c r="E38" i="17"/>
  <c r="E38" i="28"/>
  <c r="M37" i="28"/>
  <c r="O37" i="28" s="1"/>
  <c r="E38" i="27"/>
  <c r="M37" i="27"/>
  <c r="O37" i="27" s="1"/>
  <c r="M37" i="26"/>
  <c r="O37" i="26" s="1"/>
  <c r="M37" i="25"/>
  <c r="O37" i="25" s="1"/>
  <c r="M37" i="24"/>
  <c r="O37" i="24" s="1"/>
  <c r="M38" i="23"/>
  <c r="O38" i="23" s="1"/>
  <c r="E39" i="23"/>
  <c r="I38" i="28" l="1"/>
  <c r="K38" i="28" s="1"/>
  <c r="G38" i="28"/>
  <c r="I38" i="27"/>
  <c r="K38" i="27" s="1"/>
  <c r="G38" i="27"/>
  <c r="E39" i="25"/>
  <c r="I38" i="25"/>
  <c r="K38" i="25" s="1"/>
  <c r="G38" i="25"/>
  <c r="E39" i="26"/>
  <c r="I38" i="26"/>
  <c r="K38" i="26" s="1"/>
  <c r="G38" i="26"/>
  <c r="E39" i="24"/>
  <c r="I38" i="24"/>
  <c r="K38" i="24" s="1"/>
  <c r="G38" i="24"/>
  <c r="I39" i="23"/>
  <c r="K39" i="23" s="1"/>
  <c r="G39" i="23"/>
  <c r="E40" i="21"/>
  <c r="E40" i="20"/>
  <c r="E40" i="18"/>
  <c r="E39" i="17"/>
  <c r="E39" i="28"/>
  <c r="M38" i="28"/>
  <c r="O38" i="28" s="1"/>
  <c r="E39" i="27"/>
  <c r="M38" i="27"/>
  <c r="O38" i="27" s="1"/>
  <c r="M38" i="26"/>
  <c r="O38" i="26" s="1"/>
  <c r="M38" i="25"/>
  <c r="O38" i="25" s="1"/>
  <c r="M38" i="24"/>
  <c r="O38" i="24" s="1"/>
  <c r="E40" i="23"/>
  <c r="M39" i="23"/>
  <c r="O39" i="23" s="1"/>
  <c r="I39" i="28" l="1"/>
  <c r="K39" i="28" s="1"/>
  <c r="G39" i="28"/>
  <c r="I39" i="27"/>
  <c r="K39" i="27" s="1"/>
  <c r="G39" i="27"/>
  <c r="E40" i="25"/>
  <c r="I39" i="25"/>
  <c r="K39" i="25" s="1"/>
  <c r="G39" i="25"/>
  <c r="E40" i="26"/>
  <c r="I39" i="26"/>
  <c r="K39" i="26" s="1"/>
  <c r="G39" i="26"/>
  <c r="E40" i="24"/>
  <c r="I39" i="24"/>
  <c r="K39" i="24" s="1"/>
  <c r="G39" i="24"/>
  <c r="I40" i="23"/>
  <c r="K40" i="23" s="1"/>
  <c r="G40" i="23"/>
  <c r="E41" i="21"/>
  <c r="E41" i="20"/>
  <c r="E41" i="18"/>
  <c r="E40" i="17"/>
  <c r="E40" i="28"/>
  <c r="M39" i="28"/>
  <c r="O39" i="28" s="1"/>
  <c r="E40" i="27"/>
  <c r="M39" i="27"/>
  <c r="O39" i="27" s="1"/>
  <c r="M39" i="26"/>
  <c r="O39" i="26" s="1"/>
  <c r="M39" i="25"/>
  <c r="O39" i="25" s="1"/>
  <c r="M39" i="24"/>
  <c r="O39" i="24" s="1"/>
  <c r="E41" i="23"/>
  <c r="M40" i="23"/>
  <c r="O40" i="23" s="1"/>
  <c r="I40" i="28" l="1"/>
  <c r="K40" i="28" s="1"/>
  <c r="G40" i="28"/>
  <c r="I40" i="27"/>
  <c r="K40" i="27" s="1"/>
  <c r="G40" i="27"/>
  <c r="E41" i="25"/>
  <c r="I40" i="25"/>
  <c r="K40" i="25" s="1"/>
  <c r="G40" i="25"/>
  <c r="E41" i="26"/>
  <c r="I40" i="26"/>
  <c r="K40" i="26" s="1"/>
  <c r="G40" i="26"/>
  <c r="E41" i="24"/>
  <c r="I40" i="24"/>
  <c r="K40" i="24" s="1"/>
  <c r="G40" i="24"/>
  <c r="I41" i="23"/>
  <c r="K41" i="23" s="1"/>
  <c r="G41" i="23"/>
  <c r="E42" i="21"/>
  <c r="E42" i="20"/>
  <c r="E42" i="18"/>
  <c r="E41" i="17"/>
  <c r="E41" i="28"/>
  <c r="M40" i="28"/>
  <c r="O40" i="28" s="1"/>
  <c r="E41" i="27"/>
  <c r="M40" i="27"/>
  <c r="O40" i="27" s="1"/>
  <c r="M40" i="26"/>
  <c r="O40" i="26" s="1"/>
  <c r="M40" i="25"/>
  <c r="O40" i="25" s="1"/>
  <c r="M40" i="24"/>
  <c r="O40" i="24" s="1"/>
  <c r="M41" i="23"/>
  <c r="O41" i="23" s="1"/>
  <c r="E42" i="23"/>
  <c r="I41" i="28" l="1"/>
  <c r="K41" i="28" s="1"/>
  <c r="G41" i="28"/>
  <c r="I41" i="27"/>
  <c r="K41" i="27" s="1"/>
  <c r="G41" i="27"/>
  <c r="E42" i="25"/>
  <c r="I41" i="25"/>
  <c r="K41" i="25" s="1"/>
  <c r="G41" i="25"/>
  <c r="E42" i="26"/>
  <c r="I41" i="26"/>
  <c r="K41" i="26" s="1"/>
  <c r="G41" i="26"/>
  <c r="E42" i="24"/>
  <c r="I41" i="24"/>
  <c r="K41" i="24" s="1"/>
  <c r="G41" i="24"/>
  <c r="I42" i="23"/>
  <c r="K42" i="23" s="1"/>
  <c r="G42" i="23"/>
  <c r="E43" i="21"/>
  <c r="E43" i="20"/>
  <c r="E43" i="18"/>
  <c r="E42" i="17"/>
  <c r="E42" i="28"/>
  <c r="M41" i="28"/>
  <c r="O41" i="28" s="1"/>
  <c r="E42" i="27"/>
  <c r="M41" i="27"/>
  <c r="O41" i="27" s="1"/>
  <c r="M41" i="26"/>
  <c r="O41" i="26" s="1"/>
  <c r="M41" i="25"/>
  <c r="O41" i="25" s="1"/>
  <c r="M41" i="24"/>
  <c r="O41" i="24" s="1"/>
  <c r="M42" i="23"/>
  <c r="O42" i="23" s="1"/>
  <c r="E43" i="23"/>
  <c r="I42" i="28" l="1"/>
  <c r="K42" i="28" s="1"/>
  <c r="G42" i="28"/>
  <c r="I42" i="27"/>
  <c r="K42" i="27" s="1"/>
  <c r="G42" i="27"/>
  <c r="E43" i="25"/>
  <c r="I42" i="25"/>
  <c r="K42" i="25" s="1"/>
  <c r="G42" i="25"/>
  <c r="E43" i="26"/>
  <c r="I42" i="26"/>
  <c r="K42" i="26" s="1"/>
  <c r="G42" i="26"/>
  <c r="E43" i="24"/>
  <c r="I42" i="24"/>
  <c r="K42" i="24" s="1"/>
  <c r="G42" i="24"/>
  <c r="I43" i="23"/>
  <c r="K43" i="23" s="1"/>
  <c r="G43" i="23"/>
  <c r="E44" i="21"/>
  <c r="E44" i="20"/>
  <c r="E44" i="18"/>
  <c r="E43" i="17"/>
  <c r="E43" i="28"/>
  <c r="M42" i="28"/>
  <c r="O42" i="28" s="1"/>
  <c r="E43" i="27"/>
  <c r="M42" i="27"/>
  <c r="O42" i="27" s="1"/>
  <c r="M42" i="26"/>
  <c r="O42" i="26" s="1"/>
  <c r="M42" i="25"/>
  <c r="O42" i="25" s="1"/>
  <c r="M42" i="24"/>
  <c r="O42" i="24" s="1"/>
  <c r="E44" i="23"/>
  <c r="M43" i="23"/>
  <c r="O43" i="23" s="1"/>
  <c r="I43" i="28" l="1"/>
  <c r="K43" i="28" s="1"/>
  <c r="G43" i="28"/>
  <c r="I43" i="27"/>
  <c r="K43" i="27" s="1"/>
  <c r="G43" i="27"/>
  <c r="E44" i="25"/>
  <c r="I43" i="25"/>
  <c r="K43" i="25" s="1"/>
  <c r="G43" i="25"/>
  <c r="E44" i="26"/>
  <c r="I43" i="26"/>
  <c r="K43" i="26" s="1"/>
  <c r="G43" i="26"/>
  <c r="E44" i="24"/>
  <c r="I43" i="24"/>
  <c r="K43" i="24" s="1"/>
  <c r="G43" i="24"/>
  <c r="I44" i="23"/>
  <c r="K44" i="23" s="1"/>
  <c r="G44" i="23"/>
  <c r="E45" i="21"/>
  <c r="E45" i="20"/>
  <c r="E45" i="18"/>
  <c r="E44" i="17"/>
  <c r="E44" i="28"/>
  <c r="M43" i="28"/>
  <c r="O43" i="28" s="1"/>
  <c r="E44" i="27"/>
  <c r="M43" i="27"/>
  <c r="O43" i="27" s="1"/>
  <c r="M43" i="26"/>
  <c r="O43" i="26" s="1"/>
  <c r="M43" i="25"/>
  <c r="O43" i="25" s="1"/>
  <c r="M43" i="24"/>
  <c r="O43" i="24" s="1"/>
  <c r="E45" i="23"/>
  <c r="M44" i="23"/>
  <c r="O44" i="23" s="1"/>
  <c r="I44" i="28" l="1"/>
  <c r="K44" i="28" s="1"/>
  <c r="G44" i="28"/>
  <c r="I44" i="27"/>
  <c r="K44" i="27" s="1"/>
  <c r="G44" i="27"/>
  <c r="E45" i="25"/>
  <c r="I44" i="25"/>
  <c r="K44" i="25" s="1"/>
  <c r="G44" i="25"/>
  <c r="E45" i="26"/>
  <c r="I44" i="26"/>
  <c r="K44" i="26" s="1"/>
  <c r="G44" i="26"/>
  <c r="E45" i="24"/>
  <c r="I44" i="24"/>
  <c r="K44" i="24" s="1"/>
  <c r="G44" i="24"/>
  <c r="I45" i="23"/>
  <c r="K45" i="23" s="1"/>
  <c r="G45" i="23"/>
  <c r="E46" i="21"/>
  <c r="E46" i="20"/>
  <c r="E46" i="18"/>
  <c r="E45" i="17"/>
  <c r="E45" i="28"/>
  <c r="M44" i="28"/>
  <c r="O44" i="28" s="1"/>
  <c r="E45" i="27"/>
  <c r="M44" i="27"/>
  <c r="O44" i="27" s="1"/>
  <c r="M44" i="26"/>
  <c r="O44" i="26" s="1"/>
  <c r="M44" i="25"/>
  <c r="O44" i="25" s="1"/>
  <c r="M44" i="24"/>
  <c r="O44" i="24" s="1"/>
  <c r="M45" i="23"/>
  <c r="O45" i="23" s="1"/>
  <c r="E46" i="23"/>
  <c r="I45" i="28" l="1"/>
  <c r="K45" i="28" s="1"/>
  <c r="G45" i="28"/>
  <c r="I45" i="27"/>
  <c r="K45" i="27" s="1"/>
  <c r="G45" i="27"/>
  <c r="E46" i="25"/>
  <c r="I45" i="25"/>
  <c r="K45" i="25" s="1"/>
  <c r="G45" i="25"/>
  <c r="E46" i="26"/>
  <c r="I45" i="26"/>
  <c r="K45" i="26" s="1"/>
  <c r="G45" i="26"/>
  <c r="E46" i="24"/>
  <c r="I45" i="24"/>
  <c r="K45" i="24" s="1"/>
  <c r="G45" i="24"/>
  <c r="I46" i="23"/>
  <c r="K46" i="23" s="1"/>
  <c r="G46" i="23"/>
  <c r="E47" i="21"/>
  <c r="E47" i="20"/>
  <c r="E47" i="18"/>
  <c r="E46" i="17"/>
  <c r="E46" i="28"/>
  <c r="M45" i="28"/>
  <c r="O45" i="28" s="1"/>
  <c r="E46" i="27"/>
  <c r="M45" i="27"/>
  <c r="O45" i="27" s="1"/>
  <c r="M45" i="26"/>
  <c r="O45" i="26" s="1"/>
  <c r="M45" i="25"/>
  <c r="O45" i="25" s="1"/>
  <c r="M45" i="24"/>
  <c r="O45" i="24" s="1"/>
  <c r="M46" i="23"/>
  <c r="O46" i="23" s="1"/>
  <c r="E47" i="23"/>
  <c r="I46" i="28" l="1"/>
  <c r="K46" i="28" s="1"/>
  <c r="G46" i="28"/>
  <c r="I46" i="27"/>
  <c r="K46" i="27" s="1"/>
  <c r="G46" i="27"/>
  <c r="E47" i="25"/>
  <c r="I46" i="25"/>
  <c r="K46" i="25" s="1"/>
  <c r="G46" i="25"/>
  <c r="E47" i="26"/>
  <c r="I46" i="26"/>
  <c r="K46" i="26" s="1"/>
  <c r="G46" i="26"/>
  <c r="E47" i="24"/>
  <c r="I46" i="24"/>
  <c r="K46" i="24" s="1"/>
  <c r="G46" i="24"/>
  <c r="I47" i="23"/>
  <c r="K47" i="23" s="1"/>
  <c r="G47" i="23"/>
  <c r="E48" i="21"/>
  <c r="E48" i="20"/>
  <c r="E48" i="18"/>
  <c r="E47" i="17"/>
  <c r="E47" i="28"/>
  <c r="M46" i="28"/>
  <c r="O46" i="28" s="1"/>
  <c r="E47" i="27"/>
  <c r="M46" i="27"/>
  <c r="O46" i="27" s="1"/>
  <c r="M46" i="26"/>
  <c r="O46" i="26" s="1"/>
  <c r="M46" i="25"/>
  <c r="O46" i="25" s="1"/>
  <c r="M46" i="24"/>
  <c r="O46" i="24" s="1"/>
  <c r="E48" i="23"/>
  <c r="M47" i="23"/>
  <c r="O47" i="23" s="1"/>
  <c r="I47" i="28" l="1"/>
  <c r="K47" i="28" s="1"/>
  <c r="G47" i="28"/>
  <c r="I47" i="27"/>
  <c r="K47" i="27" s="1"/>
  <c r="G47" i="27"/>
  <c r="E48" i="25"/>
  <c r="I47" i="25"/>
  <c r="K47" i="25" s="1"/>
  <c r="G47" i="25"/>
  <c r="E48" i="26"/>
  <c r="I47" i="26"/>
  <c r="K47" i="26" s="1"/>
  <c r="G47" i="26"/>
  <c r="E48" i="24"/>
  <c r="I47" i="24"/>
  <c r="K47" i="24" s="1"/>
  <c r="G47" i="24"/>
  <c r="I48" i="23"/>
  <c r="K48" i="23" s="1"/>
  <c r="G48" i="23"/>
  <c r="E49" i="21"/>
  <c r="E49" i="20"/>
  <c r="E49" i="18"/>
  <c r="E48" i="17"/>
  <c r="E48" i="28"/>
  <c r="M47" i="28"/>
  <c r="O47" i="28" s="1"/>
  <c r="E48" i="27"/>
  <c r="M47" i="27"/>
  <c r="O47" i="27" s="1"/>
  <c r="M47" i="26"/>
  <c r="O47" i="26" s="1"/>
  <c r="M47" i="25"/>
  <c r="O47" i="25" s="1"/>
  <c r="M47" i="24"/>
  <c r="O47" i="24" s="1"/>
  <c r="E49" i="23"/>
  <c r="M48" i="23"/>
  <c r="O48" i="23" s="1"/>
  <c r="I48" i="28" l="1"/>
  <c r="K48" i="28" s="1"/>
  <c r="G48" i="28"/>
  <c r="I48" i="27"/>
  <c r="K48" i="27" s="1"/>
  <c r="G48" i="27"/>
  <c r="E49" i="25"/>
  <c r="I48" i="25"/>
  <c r="K48" i="25" s="1"/>
  <c r="G48" i="25"/>
  <c r="E49" i="26"/>
  <c r="I48" i="26"/>
  <c r="K48" i="26" s="1"/>
  <c r="G48" i="26"/>
  <c r="E49" i="24"/>
  <c r="I48" i="24"/>
  <c r="K48" i="24" s="1"/>
  <c r="G48" i="24"/>
  <c r="I49" i="23"/>
  <c r="K49" i="23" s="1"/>
  <c r="G49" i="23"/>
  <c r="E50" i="21"/>
  <c r="E50" i="20"/>
  <c r="E50" i="18"/>
  <c r="E49" i="17"/>
  <c r="E49" i="28"/>
  <c r="M48" i="28"/>
  <c r="O48" i="28" s="1"/>
  <c r="E49" i="27"/>
  <c r="M48" i="27"/>
  <c r="O48" i="27" s="1"/>
  <c r="M48" i="26"/>
  <c r="O48" i="26" s="1"/>
  <c r="M48" i="25"/>
  <c r="O48" i="25" s="1"/>
  <c r="M48" i="24"/>
  <c r="O48" i="24" s="1"/>
  <c r="M49" i="23"/>
  <c r="O49" i="23" s="1"/>
  <c r="E50" i="23"/>
  <c r="I49" i="28" l="1"/>
  <c r="K49" i="28" s="1"/>
  <c r="G49" i="28"/>
  <c r="I49" i="27"/>
  <c r="K49" i="27" s="1"/>
  <c r="G49" i="27"/>
  <c r="E50" i="25"/>
  <c r="I49" i="25"/>
  <c r="K49" i="25" s="1"/>
  <c r="G49" i="25"/>
  <c r="E50" i="26"/>
  <c r="I49" i="26"/>
  <c r="K49" i="26" s="1"/>
  <c r="G49" i="26"/>
  <c r="E50" i="24"/>
  <c r="I49" i="24"/>
  <c r="K49" i="24" s="1"/>
  <c r="G49" i="24"/>
  <c r="I50" i="23"/>
  <c r="K50" i="23" s="1"/>
  <c r="G50" i="23"/>
  <c r="E51" i="21"/>
  <c r="E51" i="20"/>
  <c r="E51" i="18"/>
  <c r="E50" i="17"/>
  <c r="E50" i="28"/>
  <c r="M49" i="28"/>
  <c r="O49" i="28" s="1"/>
  <c r="E50" i="27"/>
  <c r="M49" i="27"/>
  <c r="O49" i="27" s="1"/>
  <c r="M49" i="26"/>
  <c r="O49" i="26" s="1"/>
  <c r="M49" i="25"/>
  <c r="O49" i="25" s="1"/>
  <c r="M49" i="24"/>
  <c r="O49" i="24" s="1"/>
  <c r="M50" i="23"/>
  <c r="O50" i="23" s="1"/>
  <c r="E51" i="23"/>
  <c r="I50" i="28" l="1"/>
  <c r="K50" i="28" s="1"/>
  <c r="G50" i="28"/>
  <c r="I50" i="27"/>
  <c r="K50" i="27" s="1"/>
  <c r="G50" i="27"/>
  <c r="E51" i="25"/>
  <c r="I50" i="25"/>
  <c r="K50" i="25" s="1"/>
  <c r="G50" i="25"/>
  <c r="E51" i="26"/>
  <c r="I50" i="26"/>
  <c r="K50" i="26" s="1"/>
  <c r="G50" i="26"/>
  <c r="E51" i="24"/>
  <c r="I50" i="24"/>
  <c r="K50" i="24" s="1"/>
  <c r="G50" i="24"/>
  <c r="I51" i="23"/>
  <c r="K51" i="23" s="1"/>
  <c r="G51" i="23"/>
  <c r="E52" i="21"/>
  <c r="E52" i="20"/>
  <c r="E52" i="18"/>
  <c r="E51" i="17"/>
  <c r="E51" i="28"/>
  <c r="M50" i="28"/>
  <c r="O50" i="28" s="1"/>
  <c r="E51" i="27"/>
  <c r="M50" i="27"/>
  <c r="O50" i="27" s="1"/>
  <c r="M50" i="26"/>
  <c r="O50" i="26" s="1"/>
  <c r="M50" i="25"/>
  <c r="O50" i="25" s="1"/>
  <c r="M50" i="24"/>
  <c r="O50" i="24" s="1"/>
  <c r="E52" i="23"/>
  <c r="M51" i="23"/>
  <c r="O51" i="23" s="1"/>
  <c r="I51" i="28" l="1"/>
  <c r="K51" i="28" s="1"/>
  <c r="G51" i="28"/>
  <c r="I51" i="27"/>
  <c r="K51" i="27" s="1"/>
  <c r="G51" i="27"/>
  <c r="E52" i="25"/>
  <c r="I51" i="25"/>
  <c r="K51" i="25" s="1"/>
  <c r="G51" i="25"/>
  <c r="E52" i="26"/>
  <c r="I51" i="26"/>
  <c r="K51" i="26" s="1"/>
  <c r="G51" i="26"/>
  <c r="E52" i="24"/>
  <c r="I51" i="24"/>
  <c r="K51" i="24" s="1"/>
  <c r="G51" i="24"/>
  <c r="I52" i="23"/>
  <c r="K52" i="23" s="1"/>
  <c r="G52" i="23"/>
  <c r="E53" i="21"/>
  <c r="E53" i="20"/>
  <c r="E53" i="18"/>
  <c r="E52" i="17"/>
  <c r="E52" i="28"/>
  <c r="M51" i="28"/>
  <c r="O51" i="28" s="1"/>
  <c r="E52" i="27"/>
  <c r="M51" i="27"/>
  <c r="O51" i="27" s="1"/>
  <c r="M51" i="26"/>
  <c r="O51" i="26" s="1"/>
  <c r="M51" i="25"/>
  <c r="O51" i="25" s="1"/>
  <c r="M51" i="24"/>
  <c r="O51" i="24" s="1"/>
  <c r="E53" i="23"/>
  <c r="M52" i="23"/>
  <c r="O52" i="23" s="1"/>
  <c r="I52" i="28" l="1"/>
  <c r="K52" i="28" s="1"/>
  <c r="G52" i="28"/>
  <c r="I52" i="27"/>
  <c r="K52" i="27" s="1"/>
  <c r="G52" i="27"/>
  <c r="E53" i="25"/>
  <c r="I52" i="25"/>
  <c r="K52" i="25" s="1"/>
  <c r="G52" i="25"/>
  <c r="E53" i="26"/>
  <c r="I52" i="26"/>
  <c r="K52" i="26" s="1"/>
  <c r="G52" i="26"/>
  <c r="E53" i="24"/>
  <c r="I52" i="24"/>
  <c r="K52" i="24" s="1"/>
  <c r="G52" i="24"/>
  <c r="I53" i="23"/>
  <c r="K53" i="23" s="1"/>
  <c r="G53" i="23"/>
  <c r="E54" i="21"/>
  <c r="E54" i="20"/>
  <c r="I54" i="20" s="1"/>
  <c r="E54" i="18"/>
  <c r="E53" i="17"/>
  <c r="E53" i="28"/>
  <c r="M52" i="28"/>
  <c r="O52" i="28" s="1"/>
  <c r="E53" i="27"/>
  <c r="M52" i="27"/>
  <c r="O52" i="27" s="1"/>
  <c r="M52" i="26"/>
  <c r="O52" i="26" s="1"/>
  <c r="M52" i="25"/>
  <c r="O52" i="25" s="1"/>
  <c r="M52" i="24"/>
  <c r="O52" i="24" s="1"/>
  <c r="M53" i="23"/>
  <c r="O53" i="23" s="1"/>
  <c r="E54" i="23"/>
  <c r="I53" i="28" l="1"/>
  <c r="K53" i="28" s="1"/>
  <c r="G53" i="28"/>
  <c r="I53" i="27"/>
  <c r="K53" i="27" s="1"/>
  <c r="G53" i="27"/>
  <c r="E54" i="25"/>
  <c r="I54" i="25" s="1"/>
  <c r="K54" i="25" s="1"/>
  <c r="I53" i="25"/>
  <c r="K53" i="25" s="1"/>
  <c r="G53" i="25"/>
  <c r="E54" i="26"/>
  <c r="I54" i="26" s="1"/>
  <c r="K54" i="26" s="1"/>
  <c r="I53" i="26"/>
  <c r="K53" i="26" s="1"/>
  <c r="G53" i="26"/>
  <c r="E54" i="24"/>
  <c r="I53" i="24"/>
  <c r="K53" i="24" s="1"/>
  <c r="G53" i="24"/>
  <c r="I54" i="23"/>
  <c r="K54" i="23" s="1"/>
  <c r="G54" i="23"/>
  <c r="E54" i="17"/>
  <c r="E54" i="28"/>
  <c r="M53" i="28"/>
  <c r="O53" i="28" s="1"/>
  <c r="E54" i="27"/>
  <c r="I54" i="27" s="1"/>
  <c r="K54" i="27" s="1"/>
  <c r="M53" i="27"/>
  <c r="O53" i="27" s="1"/>
  <c r="M53" i="26"/>
  <c r="O53" i="26" s="1"/>
  <c r="M53" i="25"/>
  <c r="O53" i="25" s="1"/>
  <c r="M53" i="24"/>
  <c r="O53" i="24" s="1"/>
  <c r="M54" i="23"/>
  <c r="O54" i="23" s="1"/>
  <c r="I54" i="28" l="1"/>
  <c r="K54" i="28" s="1"/>
  <c r="G54" i="28"/>
  <c r="I54" i="24"/>
  <c r="K54" i="24" s="1"/>
  <c r="G54" i="24"/>
  <c r="M54" i="28"/>
  <c r="O54" i="28" s="1"/>
  <c r="G54" i="27"/>
  <c r="M54" i="27"/>
  <c r="M54" i="26"/>
  <c r="G54" i="26"/>
  <c r="M54" i="25"/>
  <c r="G54" i="25"/>
  <c r="M54" i="24"/>
  <c r="O54" i="24" s="1"/>
  <c r="F54" i="21" l="1"/>
  <c r="G54" i="21" s="1"/>
  <c r="F53" i="21"/>
  <c r="G53" i="21" s="1"/>
  <c r="F52" i="21"/>
  <c r="G52" i="21" s="1"/>
  <c r="F51" i="21"/>
  <c r="G51" i="21" s="1"/>
  <c r="F50" i="21"/>
  <c r="G50" i="21" s="1"/>
  <c r="F49" i="21"/>
  <c r="G49" i="21" s="1"/>
  <c r="F48" i="21"/>
  <c r="G48" i="21" s="1"/>
  <c r="F47" i="21"/>
  <c r="G47" i="21" s="1"/>
  <c r="F46" i="21"/>
  <c r="G46" i="21" s="1"/>
  <c r="F45" i="21"/>
  <c r="G45" i="21" s="1"/>
  <c r="F44" i="21"/>
  <c r="G44" i="21" s="1"/>
  <c r="F43" i="21"/>
  <c r="G43" i="21" s="1"/>
  <c r="F42" i="21"/>
  <c r="G42" i="21" s="1"/>
  <c r="F41" i="21"/>
  <c r="G41" i="21" s="1"/>
  <c r="F40" i="21"/>
  <c r="G40" i="21" s="1"/>
  <c r="F39" i="21"/>
  <c r="G39" i="21" s="1"/>
  <c r="F38" i="21"/>
  <c r="G38" i="21" s="1"/>
  <c r="F37" i="21"/>
  <c r="G37" i="21" s="1"/>
  <c r="F36" i="21"/>
  <c r="G36" i="21" s="1"/>
  <c r="F35" i="21"/>
  <c r="G35" i="21" s="1"/>
  <c r="F34" i="21"/>
  <c r="G34" i="21" s="1"/>
  <c r="F33" i="21"/>
  <c r="G33" i="21" s="1"/>
  <c r="F32" i="21"/>
  <c r="G32" i="21" s="1"/>
  <c r="F31" i="21"/>
  <c r="G31" i="21" s="1"/>
  <c r="F30" i="21"/>
  <c r="G30" i="21" s="1"/>
  <c r="F29" i="21"/>
  <c r="G29" i="21" s="1"/>
  <c r="F28" i="21"/>
  <c r="G28" i="21" s="1"/>
  <c r="F27" i="21"/>
  <c r="G27" i="21" s="1"/>
  <c r="F26" i="21"/>
  <c r="G26" i="21" s="1"/>
  <c r="F25" i="21"/>
  <c r="G25" i="21" s="1"/>
  <c r="F24" i="21"/>
  <c r="G24" i="21" s="1"/>
  <c r="F23" i="21"/>
  <c r="G23" i="21" s="1"/>
  <c r="F22" i="21"/>
  <c r="G22" i="21" s="1"/>
  <c r="F21" i="21"/>
  <c r="G21" i="21" s="1"/>
  <c r="F20" i="21"/>
  <c r="G20" i="21" s="1"/>
  <c r="F19" i="21"/>
  <c r="G19" i="21" s="1"/>
  <c r="F18" i="21"/>
  <c r="G18" i="21" s="1"/>
  <c r="F17" i="21"/>
  <c r="G17" i="21" s="1"/>
  <c r="F16" i="21"/>
  <c r="G16" i="21" s="1"/>
  <c r="F15" i="21"/>
  <c r="G15" i="21" s="1"/>
  <c r="F14" i="21"/>
  <c r="G14" i="21" s="1"/>
  <c r="F13" i="21"/>
  <c r="G13" i="21" s="1"/>
  <c r="F12" i="21"/>
  <c r="G12" i="21" s="1"/>
  <c r="F11" i="21"/>
  <c r="G11" i="21" s="1"/>
  <c r="M11" i="21"/>
  <c r="M10" i="21"/>
  <c r="F10" i="21"/>
  <c r="H8" i="21"/>
  <c r="O6" i="21"/>
  <c r="O5" i="21"/>
  <c r="L12" i="20"/>
  <c r="F54" i="20"/>
  <c r="F53" i="20"/>
  <c r="G53" i="20" s="1"/>
  <c r="F52" i="20"/>
  <c r="G52" i="20" s="1"/>
  <c r="F51" i="20"/>
  <c r="G51" i="20" s="1"/>
  <c r="F50" i="20"/>
  <c r="G50" i="20" s="1"/>
  <c r="F49" i="20"/>
  <c r="G49" i="20" s="1"/>
  <c r="F48" i="20"/>
  <c r="G48" i="20" s="1"/>
  <c r="F47" i="20"/>
  <c r="G47" i="20" s="1"/>
  <c r="F46" i="20"/>
  <c r="G46" i="20" s="1"/>
  <c r="F45" i="20"/>
  <c r="G45" i="20" s="1"/>
  <c r="F44" i="20"/>
  <c r="G44" i="20" s="1"/>
  <c r="F43" i="20"/>
  <c r="G43" i="20" s="1"/>
  <c r="F42" i="20"/>
  <c r="G42" i="20" s="1"/>
  <c r="F41" i="20"/>
  <c r="G41" i="20" s="1"/>
  <c r="F40" i="20"/>
  <c r="G40" i="20" s="1"/>
  <c r="F39" i="20"/>
  <c r="G39" i="20" s="1"/>
  <c r="F38" i="20"/>
  <c r="G38" i="20" s="1"/>
  <c r="F37" i="20"/>
  <c r="G37" i="20" s="1"/>
  <c r="F36" i="20"/>
  <c r="G36" i="20" s="1"/>
  <c r="F35" i="20"/>
  <c r="G35" i="20" s="1"/>
  <c r="F34" i="20"/>
  <c r="G34" i="20" s="1"/>
  <c r="F33" i="20"/>
  <c r="G33" i="20" s="1"/>
  <c r="F32" i="20"/>
  <c r="G32" i="20" s="1"/>
  <c r="F31" i="20"/>
  <c r="G31" i="20" s="1"/>
  <c r="F30" i="20"/>
  <c r="G30" i="20" s="1"/>
  <c r="F29" i="20"/>
  <c r="G29" i="20" s="1"/>
  <c r="F28" i="20"/>
  <c r="G28" i="20" s="1"/>
  <c r="F27" i="20"/>
  <c r="G27" i="20" s="1"/>
  <c r="F26" i="20"/>
  <c r="G26" i="20" s="1"/>
  <c r="F25" i="20"/>
  <c r="G25" i="20" s="1"/>
  <c r="F24" i="20"/>
  <c r="G24" i="20" s="1"/>
  <c r="F23" i="20"/>
  <c r="G23" i="20" s="1"/>
  <c r="F22" i="20"/>
  <c r="G22" i="20" s="1"/>
  <c r="F21" i="20"/>
  <c r="G21" i="20" s="1"/>
  <c r="F20" i="20"/>
  <c r="G20" i="20" s="1"/>
  <c r="F19" i="20"/>
  <c r="G19" i="20" s="1"/>
  <c r="F18" i="20"/>
  <c r="G18" i="20" s="1"/>
  <c r="F17" i="20"/>
  <c r="G17" i="20" s="1"/>
  <c r="F16" i="20"/>
  <c r="G16" i="20" s="1"/>
  <c r="F15" i="20"/>
  <c r="G15" i="20" s="1"/>
  <c r="H14" i="20"/>
  <c r="F14" i="20"/>
  <c r="G14" i="20" s="1"/>
  <c r="F13" i="20"/>
  <c r="G13" i="20" s="1"/>
  <c r="F12" i="20"/>
  <c r="G12" i="20" s="1"/>
  <c r="F11" i="20"/>
  <c r="G11" i="20" s="1"/>
  <c r="M11" i="20"/>
  <c r="M10" i="20"/>
  <c r="L10" i="20"/>
  <c r="H10" i="20"/>
  <c r="F10" i="20"/>
  <c r="H8" i="20"/>
  <c r="O6" i="20"/>
  <c r="O5" i="20"/>
  <c r="F14" i="18"/>
  <c r="G14" i="18" s="1"/>
  <c r="L13" i="18"/>
  <c r="F54" i="18"/>
  <c r="F53" i="18"/>
  <c r="G53" i="18" s="1"/>
  <c r="F52" i="18"/>
  <c r="G52" i="18" s="1"/>
  <c r="F51" i="18"/>
  <c r="G51" i="18" s="1"/>
  <c r="F50" i="18"/>
  <c r="G50" i="18" s="1"/>
  <c r="F49" i="18"/>
  <c r="G49" i="18" s="1"/>
  <c r="F48" i="18"/>
  <c r="G48" i="18" s="1"/>
  <c r="F47" i="18"/>
  <c r="G47" i="18" s="1"/>
  <c r="F46" i="18"/>
  <c r="G46" i="18" s="1"/>
  <c r="F45" i="18"/>
  <c r="G45" i="18" s="1"/>
  <c r="F44" i="18"/>
  <c r="G44" i="18" s="1"/>
  <c r="F43" i="18"/>
  <c r="G43" i="18" s="1"/>
  <c r="F42" i="18"/>
  <c r="G42" i="18" s="1"/>
  <c r="F41" i="18"/>
  <c r="G41" i="18" s="1"/>
  <c r="F40" i="18"/>
  <c r="G40" i="18" s="1"/>
  <c r="F39" i="18"/>
  <c r="G39" i="18" s="1"/>
  <c r="F38" i="18"/>
  <c r="G38" i="18" s="1"/>
  <c r="F37" i="18"/>
  <c r="G37" i="18" s="1"/>
  <c r="F36" i="18"/>
  <c r="G36" i="18" s="1"/>
  <c r="F35" i="18"/>
  <c r="G35" i="18" s="1"/>
  <c r="F34" i="18"/>
  <c r="G34" i="18" s="1"/>
  <c r="F33" i="18"/>
  <c r="G33" i="18" s="1"/>
  <c r="F32" i="18"/>
  <c r="G32" i="18" s="1"/>
  <c r="F31" i="18"/>
  <c r="G31" i="18" s="1"/>
  <c r="F30" i="18"/>
  <c r="G30" i="18" s="1"/>
  <c r="F29" i="18"/>
  <c r="G29" i="18" s="1"/>
  <c r="F28" i="18"/>
  <c r="G28" i="18" s="1"/>
  <c r="F27" i="18"/>
  <c r="G27" i="18" s="1"/>
  <c r="F26" i="18"/>
  <c r="G26" i="18" s="1"/>
  <c r="F25" i="18"/>
  <c r="G25" i="18" s="1"/>
  <c r="F24" i="18"/>
  <c r="G24" i="18" s="1"/>
  <c r="F23" i="18"/>
  <c r="G23" i="18" s="1"/>
  <c r="F22" i="18"/>
  <c r="G22" i="18" s="1"/>
  <c r="F21" i="18"/>
  <c r="G21" i="18" s="1"/>
  <c r="F20" i="18"/>
  <c r="G20" i="18" s="1"/>
  <c r="F19" i="18"/>
  <c r="G19" i="18" s="1"/>
  <c r="F18" i="18"/>
  <c r="G18" i="18" s="1"/>
  <c r="F17" i="18"/>
  <c r="G17" i="18" s="1"/>
  <c r="F16" i="18"/>
  <c r="G16" i="18" s="1"/>
  <c r="F15" i="18"/>
  <c r="G15" i="18" s="1"/>
  <c r="F13" i="18"/>
  <c r="G13" i="18" s="1"/>
  <c r="F12" i="18"/>
  <c r="G12" i="18" s="1"/>
  <c r="F11" i="18"/>
  <c r="G11" i="18" s="1"/>
  <c r="M10" i="18"/>
  <c r="H10" i="18"/>
  <c r="F10" i="18"/>
  <c r="H8" i="18"/>
  <c r="O6" i="18"/>
  <c r="O5" i="18"/>
  <c r="L13" i="17"/>
  <c r="F54" i="17"/>
  <c r="G54" i="17" s="1"/>
  <c r="F53" i="17"/>
  <c r="G53" i="17" s="1"/>
  <c r="F52" i="17"/>
  <c r="G52" i="17" s="1"/>
  <c r="F51" i="17"/>
  <c r="G51" i="17" s="1"/>
  <c r="F50" i="17"/>
  <c r="G50" i="17" s="1"/>
  <c r="F49" i="17"/>
  <c r="G49" i="17" s="1"/>
  <c r="F48" i="17"/>
  <c r="G48" i="17" s="1"/>
  <c r="F47" i="17"/>
  <c r="G47" i="17" s="1"/>
  <c r="F46" i="17"/>
  <c r="G46" i="17" s="1"/>
  <c r="F45" i="17"/>
  <c r="G45" i="17" s="1"/>
  <c r="F44" i="17"/>
  <c r="G44" i="17" s="1"/>
  <c r="F43" i="17"/>
  <c r="G43" i="17" s="1"/>
  <c r="F42" i="17"/>
  <c r="G42" i="17" s="1"/>
  <c r="F41" i="17"/>
  <c r="G41" i="17" s="1"/>
  <c r="F40" i="17"/>
  <c r="G40" i="17" s="1"/>
  <c r="F39" i="17"/>
  <c r="G39" i="17" s="1"/>
  <c r="F38" i="17"/>
  <c r="G38" i="17" s="1"/>
  <c r="F37" i="17"/>
  <c r="G37" i="17" s="1"/>
  <c r="F36" i="17"/>
  <c r="G36" i="17" s="1"/>
  <c r="F35" i="17"/>
  <c r="G35" i="17" s="1"/>
  <c r="F34" i="17"/>
  <c r="G34" i="17" s="1"/>
  <c r="F33" i="17"/>
  <c r="G33" i="17" s="1"/>
  <c r="F32" i="17"/>
  <c r="G32" i="17" s="1"/>
  <c r="F31" i="17"/>
  <c r="G31" i="17" s="1"/>
  <c r="F30" i="17"/>
  <c r="G30" i="17" s="1"/>
  <c r="F29" i="17"/>
  <c r="G29" i="17" s="1"/>
  <c r="F28" i="17"/>
  <c r="G28" i="17" s="1"/>
  <c r="F27" i="17"/>
  <c r="G27" i="17" s="1"/>
  <c r="F26" i="17"/>
  <c r="G26" i="17" s="1"/>
  <c r="F25" i="17"/>
  <c r="G25" i="17" s="1"/>
  <c r="F24" i="17"/>
  <c r="G24" i="17" s="1"/>
  <c r="F23" i="17"/>
  <c r="G23" i="17" s="1"/>
  <c r="F22" i="17"/>
  <c r="G22" i="17" s="1"/>
  <c r="F21" i="17"/>
  <c r="G21" i="17" s="1"/>
  <c r="F20" i="17"/>
  <c r="G20" i="17" s="1"/>
  <c r="F19" i="17"/>
  <c r="G19" i="17" s="1"/>
  <c r="F18" i="17"/>
  <c r="G18" i="17" s="1"/>
  <c r="F17" i="17"/>
  <c r="G17" i="17" s="1"/>
  <c r="F16" i="17"/>
  <c r="G16" i="17" s="1"/>
  <c r="F15" i="17"/>
  <c r="G15" i="17" s="1"/>
  <c r="F14" i="17"/>
  <c r="G14" i="17" s="1"/>
  <c r="F13" i="17"/>
  <c r="G13" i="17" s="1"/>
  <c r="F12" i="17"/>
  <c r="G12" i="17" s="1"/>
  <c r="M11" i="17"/>
  <c r="F11" i="17"/>
  <c r="G11" i="17" s="1"/>
  <c r="M10" i="17"/>
  <c r="F10" i="17"/>
  <c r="H8" i="17"/>
  <c r="O6" i="17"/>
  <c r="O5" i="17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J12" i="21" l="1"/>
  <c r="G10" i="21"/>
  <c r="J54" i="20"/>
  <c r="G10" i="20"/>
  <c r="J41" i="18"/>
  <c r="G10" i="18"/>
  <c r="J46" i="17"/>
  <c r="G10" i="17"/>
  <c r="J45" i="18"/>
  <c r="N29" i="18"/>
  <c r="J27" i="18"/>
  <c r="J37" i="18"/>
  <c r="J51" i="18"/>
  <c r="N10" i="21"/>
  <c r="N11" i="21"/>
  <c r="J12" i="20"/>
  <c r="J23" i="20"/>
  <c r="J32" i="20"/>
  <c r="J48" i="20"/>
  <c r="N14" i="20"/>
  <c r="J16" i="20"/>
  <c r="J21" i="20"/>
  <c r="J36" i="20"/>
  <c r="J52" i="20"/>
  <c r="N10" i="20"/>
  <c r="O10" i="20" s="1"/>
  <c r="N11" i="20"/>
  <c r="J13" i="20"/>
  <c r="J19" i="20"/>
  <c r="J40" i="20"/>
  <c r="N15" i="20"/>
  <c r="J17" i="20"/>
  <c r="J25" i="20"/>
  <c r="J28" i="20"/>
  <c r="J44" i="20"/>
  <c r="J31" i="18"/>
  <c r="J39" i="18"/>
  <c r="J47" i="18"/>
  <c r="J35" i="18"/>
  <c r="J43" i="18"/>
  <c r="N26" i="18"/>
  <c r="J28" i="18"/>
  <c r="J33" i="18"/>
  <c r="M13" i="21"/>
  <c r="I13" i="21"/>
  <c r="J54" i="21"/>
  <c r="N54" i="21"/>
  <c r="N53" i="21"/>
  <c r="J51" i="21"/>
  <c r="N49" i="21"/>
  <c r="J47" i="21"/>
  <c r="N45" i="21"/>
  <c r="J43" i="21"/>
  <c r="N41" i="21"/>
  <c r="J39" i="21"/>
  <c r="N37" i="21"/>
  <c r="J35" i="21"/>
  <c r="N33" i="21"/>
  <c r="J31" i="21"/>
  <c r="N29" i="21"/>
  <c r="J27" i="21"/>
  <c r="N52" i="21"/>
  <c r="J50" i="21"/>
  <c r="N48" i="21"/>
  <c r="J46" i="21"/>
  <c r="N44" i="21"/>
  <c r="J42" i="21"/>
  <c r="N40" i="21"/>
  <c r="J38" i="21"/>
  <c r="N36" i="21"/>
  <c r="J34" i="21"/>
  <c r="N32" i="21"/>
  <c r="J30" i="21"/>
  <c r="N28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52" i="21"/>
  <c r="N50" i="21"/>
  <c r="J48" i="21"/>
  <c r="N46" i="21"/>
  <c r="J44" i="21"/>
  <c r="N42" i="21"/>
  <c r="J40" i="21"/>
  <c r="N38" i="21"/>
  <c r="J36" i="21"/>
  <c r="N34" i="21"/>
  <c r="J32" i="21"/>
  <c r="N30" i="21"/>
  <c r="J28" i="21"/>
  <c r="N26" i="21"/>
  <c r="J11" i="21"/>
  <c r="I12" i="21"/>
  <c r="M12" i="21"/>
  <c r="N16" i="21"/>
  <c r="N17" i="21"/>
  <c r="N18" i="21"/>
  <c r="N19" i="21"/>
  <c r="N20" i="21"/>
  <c r="N21" i="21"/>
  <c r="N22" i="21"/>
  <c r="N23" i="21"/>
  <c r="N24" i="21"/>
  <c r="N25" i="21"/>
  <c r="J29" i="21"/>
  <c r="J33" i="21"/>
  <c r="J37" i="21"/>
  <c r="J41" i="21"/>
  <c r="J45" i="21"/>
  <c r="J49" i="21"/>
  <c r="J53" i="21"/>
  <c r="N15" i="21"/>
  <c r="L10" i="21"/>
  <c r="H10" i="21"/>
  <c r="J10" i="21"/>
  <c r="I11" i="21"/>
  <c r="N12" i="21"/>
  <c r="N13" i="21"/>
  <c r="N14" i="21"/>
  <c r="N27" i="21"/>
  <c r="N31" i="21"/>
  <c r="N35" i="21"/>
  <c r="N39" i="21"/>
  <c r="N43" i="21"/>
  <c r="N47" i="21"/>
  <c r="N51" i="21"/>
  <c r="H14" i="21"/>
  <c r="L14" i="21"/>
  <c r="H12" i="20"/>
  <c r="H17" i="20"/>
  <c r="L17" i="20"/>
  <c r="M12" i="20"/>
  <c r="I12" i="20"/>
  <c r="H13" i="20"/>
  <c r="L13" i="20"/>
  <c r="J10" i="20"/>
  <c r="K10" i="20" s="1"/>
  <c r="I11" i="20"/>
  <c r="N12" i="20"/>
  <c r="J14" i="20"/>
  <c r="N16" i="20"/>
  <c r="J18" i="20"/>
  <c r="J20" i="20"/>
  <c r="J22" i="20"/>
  <c r="J24" i="20"/>
  <c r="J26" i="20"/>
  <c r="J30" i="20"/>
  <c r="J34" i="20"/>
  <c r="J38" i="20"/>
  <c r="J42" i="20"/>
  <c r="J46" i="20"/>
  <c r="J50" i="20"/>
  <c r="N54" i="20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J53" i="20"/>
  <c r="J49" i="20"/>
  <c r="J45" i="20"/>
  <c r="J41" i="20"/>
  <c r="J37" i="20"/>
  <c r="J33" i="20"/>
  <c r="J29" i="20"/>
  <c r="N25" i="20"/>
  <c r="N24" i="20"/>
  <c r="N23" i="20"/>
  <c r="N22" i="20"/>
  <c r="N21" i="20"/>
  <c r="N20" i="20"/>
  <c r="N19" i="20"/>
  <c r="N18" i="20"/>
  <c r="N17" i="20"/>
  <c r="J51" i="20"/>
  <c r="J47" i="20"/>
  <c r="J43" i="20"/>
  <c r="J39" i="20"/>
  <c r="J35" i="20"/>
  <c r="J31" i="20"/>
  <c r="J27" i="20"/>
  <c r="J11" i="20"/>
  <c r="N13" i="20"/>
  <c r="L14" i="20"/>
  <c r="J15" i="20"/>
  <c r="H26" i="18"/>
  <c r="L12" i="18"/>
  <c r="L10" i="18"/>
  <c r="I12" i="18"/>
  <c r="M12" i="18"/>
  <c r="L11" i="18"/>
  <c r="H13" i="18"/>
  <c r="H14" i="18"/>
  <c r="N54" i="18"/>
  <c r="N53" i="18"/>
  <c r="N52" i="18"/>
  <c r="N51" i="18"/>
  <c r="N50" i="18"/>
  <c r="N49" i="18"/>
  <c r="J10" i="18"/>
  <c r="K10" i="18" s="1"/>
  <c r="J11" i="18"/>
  <c r="M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N28" i="18"/>
  <c r="N30" i="18"/>
  <c r="N32" i="18"/>
  <c r="N34" i="18"/>
  <c r="N36" i="18"/>
  <c r="N38" i="18"/>
  <c r="N40" i="18"/>
  <c r="N42" i="18"/>
  <c r="N44" i="18"/>
  <c r="N46" i="18"/>
  <c r="N48" i="18"/>
  <c r="J52" i="18"/>
  <c r="H12" i="18"/>
  <c r="L14" i="18"/>
  <c r="N31" i="18"/>
  <c r="N33" i="18"/>
  <c r="N35" i="18"/>
  <c r="N37" i="18"/>
  <c r="N39" i="18"/>
  <c r="N41" i="18"/>
  <c r="N43" i="18"/>
  <c r="N45" i="18"/>
  <c r="N47" i="18"/>
  <c r="J50" i="18"/>
  <c r="J54" i="18"/>
  <c r="N10" i="18"/>
  <c r="I11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7" i="18"/>
  <c r="J29" i="18"/>
  <c r="J30" i="18"/>
  <c r="J32" i="18"/>
  <c r="J34" i="18"/>
  <c r="J36" i="18"/>
  <c r="J38" i="18"/>
  <c r="J40" i="18"/>
  <c r="J42" i="18"/>
  <c r="J44" i="18"/>
  <c r="J46" i="18"/>
  <c r="J48" i="18"/>
  <c r="J49" i="18"/>
  <c r="J53" i="18"/>
  <c r="J19" i="17"/>
  <c r="H10" i="17"/>
  <c r="L12" i="17"/>
  <c r="J15" i="17"/>
  <c r="J23" i="17"/>
  <c r="L10" i="17"/>
  <c r="H11" i="17"/>
  <c r="J14" i="17"/>
  <c r="J18" i="17"/>
  <c r="J22" i="17"/>
  <c r="J26" i="17"/>
  <c r="J30" i="17"/>
  <c r="J34" i="17"/>
  <c r="J38" i="17"/>
  <c r="J42" i="17"/>
  <c r="J53" i="17"/>
  <c r="N50" i="17"/>
  <c r="J48" i="17"/>
  <c r="N46" i="17"/>
  <c r="J44" i="17"/>
  <c r="N42" i="17"/>
  <c r="J40" i="17"/>
  <c r="N38" i="17"/>
  <c r="J36" i="17"/>
  <c r="N26" i="17"/>
  <c r="N54" i="17"/>
  <c r="N52" i="17"/>
  <c r="J51" i="17"/>
  <c r="N49" i="17"/>
  <c r="J47" i="17"/>
  <c r="N45" i="17"/>
  <c r="J43" i="17"/>
  <c r="N41" i="17"/>
  <c r="J39" i="17"/>
  <c r="N37" i="17"/>
  <c r="J35" i="17"/>
  <c r="N33" i="17"/>
  <c r="J31" i="17"/>
  <c r="J27" i="17"/>
  <c r="J54" i="17"/>
  <c r="J52" i="17"/>
  <c r="J50" i="17"/>
  <c r="N48" i="17"/>
  <c r="N53" i="17"/>
  <c r="N51" i="17"/>
  <c r="J49" i="17"/>
  <c r="N47" i="17"/>
  <c r="J45" i="17"/>
  <c r="N43" i="17"/>
  <c r="J41" i="17"/>
  <c r="N39" i="17"/>
  <c r="J37" i="17"/>
  <c r="N35" i="17"/>
  <c r="J33" i="17"/>
  <c r="N31" i="17"/>
  <c r="J29" i="17"/>
  <c r="N27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34" i="17"/>
  <c r="J32" i="17"/>
  <c r="N30" i="17"/>
  <c r="J28" i="17"/>
  <c r="N29" i="17"/>
  <c r="J10" i="17"/>
  <c r="J11" i="17"/>
  <c r="J12" i="17"/>
  <c r="J13" i="17"/>
  <c r="J17" i="17"/>
  <c r="J21" i="17"/>
  <c r="J25" i="17"/>
  <c r="I12" i="17"/>
  <c r="M12" i="17"/>
  <c r="J16" i="17"/>
  <c r="J20" i="17"/>
  <c r="J24" i="17"/>
  <c r="N28" i="17"/>
  <c r="N32" i="17"/>
  <c r="N36" i="17"/>
  <c r="N40" i="17"/>
  <c r="N44" i="17"/>
  <c r="H12" i="17"/>
  <c r="I11" i="17"/>
  <c r="H13" i="17"/>
  <c r="N11" i="1"/>
  <c r="G7" i="16"/>
  <c r="L4" i="15"/>
  <c r="K12" i="20" l="1"/>
  <c r="O10" i="21"/>
  <c r="K10" i="21"/>
  <c r="K10" i="17"/>
  <c r="K11" i="17"/>
  <c r="K12" i="17"/>
  <c r="K12" i="18"/>
  <c r="O12" i="18"/>
  <c r="O11" i="18"/>
  <c r="O10" i="17"/>
  <c r="O12" i="17"/>
  <c r="O10" i="18"/>
  <c r="O12" i="20"/>
  <c r="L21" i="21"/>
  <c r="H21" i="21"/>
  <c r="L30" i="21"/>
  <c r="H30" i="21"/>
  <c r="L42" i="21"/>
  <c r="H42" i="21"/>
  <c r="L50" i="21"/>
  <c r="H50" i="21"/>
  <c r="L12" i="21"/>
  <c r="O12" i="21" s="1"/>
  <c r="H12" i="21"/>
  <c r="K12" i="21" s="1"/>
  <c r="L20" i="21"/>
  <c r="H20" i="21"/>
  <c r="L31" i="21"/>
  <c r="H31" i="21"/>
  <c r="L39" i="21"/>
  <c r="H39" i="21"/>
  <c r="L47" i="21"/>
  <c r="H47" i="21"/>
  <c r="L13" i="21"/>
  <c r="O13" i="21" s="1"/>
  <c r="H13" i="21"/>
  <c r="K13" i="21" s="1"/>
  <c r="L26" i="21"/>
  <c r="H26" i="21"/>
  <c r="L22" i="21"/>
  <c r="H22" i="21"/>
  <c r="K22" i="21" s="1"/>
  <c r="L18" i="21"/>
  <c r="H18" i="21"/>
  <c r="L29" i="21"/>
  <c r="H29" i="21"/>
  <c r="L33" i="21"/>
  <c r="H33" i="21"/>
  <c r="L37" i="21"/>
  <c r="H37" i="21"/>
  <c r="L41" i="21"/>
  <c r="H41" i="21"/>
  <c r="L45" i="21"/>
  <c r="H45" i="21"/>
  <c r="L49" i="21"/>
  <c r="H49" i="21"/>
  <c r="L53" i="21"/>
  <c r="H53" i="21"/>
  <c r="L11" i="21"/>
  <c r="O11" i="21" s="1"/>
  <c r="H11" i="21"/>
  <c r="K11" i="21" s="1"/>
  <c r="L38" i="21"/>
  <c r="H38" i="21"/>
  <c r="L16" i="21"/>
  <c r="H16" i="21"/>
  <c r="L43" i="21"/>
  <c r="H43" i="21"/>
  <c r="L25" i="21"/>
  <c r="H25" i="21"/>
  <c r="L17" i="21"/>
  <c r="H17" i="21"/>
  <c r="L34" i="21"/>
  <c r="H34" i="21"/>
  <c r="L46" i="21"/>
  <c r="H46" i="21"/>
  <c r="L54" i="21"/>
  <c r="H54" i="21"/>
  <c r="L24" i="21"/>
  <c r="H24" i="21"/>
  <c r="L27" i="21"/>
  <c r="H27" i="21"/>
  <c r="L35" i="21"/>
  <c r="H35" i="21"/>
  <c r="L51" i="21"/>
  <c r="H51" i="21"/>
  <c r="M14" i="21"/>
  <c r="O14" i="21" s="1"/>
  <c r="I14" i="21"/>
  <c r="K14" i="21" s="1"/>
  <c r="L23" i="21"/>
  <c r="H23" i="21"/>
  <c r="L19" i="21"/>
  <c r="H19" i="21"/>
  <c r="L15" i="21"/>
  <c r="H15" i="21"/>
  <c r="L28" i="21"/>
  <c r="H28" i="21"/>
  <c r="L32" i="21"/>
  <c r="H32" i="21"/>
  <c r="L36" i="21"/>
  <c r="H36" i="21"/>
  <c r="L40" i="21"/>
  <c r="H40" i="21"/>
  <c r="L44" i="21"/>
  <c r="H44" i="21"/>
  <c r="L48" i="21"/>
  <c r="H48" i="21"/>
  <c r="L52" i="21"/>
  <c r="H52" i="21"/>
  <c r="H42" i="20"/>
  <c r="L42" i="20"/>
  <c r="L26" i="20"/>
  <c r="H26" i="20"/>
  <c r="L18" i="20"/>
  <c r="H18" i="20"/>
  <c r="H32" i="20"/>
  <c r="L32" i="20"/>
  <c r="H15" i="20"/>
  <c r="L15" i="20"/>
  <c r="H11" i="20"/>
  <c r="K11" i="20" s="1"/>
  <c r="L11" i="20"/>
  <c r="O11" i="20" s="1"/>
  <c r="H44" i="20"/>
  <c r="L44" i="20"/>
  <c r="H23" i="20"/>
  <c r="L23" i="20"/>
  <c r="L31" i="20"/>
  <c r="H31" i="20"/>
  <c r="L47" i="20"/>
  <c r="H47" i="20"/>
  <c r="L37" i="20"/>
  <c r="H37" i="20"/>
  <c r="L53" i="20"/>
  <c r="H53" i="20"/>
  <c r="M13" i="20"/>
  <c r="O13" i="20" s="1"/>
  <c r="I13" i="20"/>
  <c r="K13" i="20" s="1"/>
  <c r="H54" i="20"/>
  <c r="L54" i="20"/>
  <c r="H38" i="20"/>
  <c r="L38" i="20"/>
  <c r="L24" i="20"/>
  <c r="H24" i="20"/>
  <c r="H16" i="20"/>
  <c r="L16" i="20"/>
  <c r="H28" i="20"/>
  <c r="L28" i="20"/>
  <c r="H40" i="20"/>
  <c r="L40" i="20"/>
  <c r="H19" i="20"/>
  <c r="L19" i="20"/>
  <c r="L35" i="20"/>
  <c r="H35" i="20"/>
  <c r="L51" i="20"/>
  <c r="H51" i="20"/>
  <c r="L41" i="20"/>
  <c r="H41" i="20"/>
  <c r="H50" i="20"/>
  <c r="L50" i="20"/>
  <c r="H34" i="20"/>
  <c r="L34" i="20"/>
  <c r="L22" i="20"/>
  <c r="H22" i="20"/>
  <c r="H21" i="20"/>
  <c r="L21" i="20"/>
  <c r="H52" i="20"/>
  <c r="L52" i="20"/>
  <c r="H36" i="20"/>
  <c r="L36" i="20"/>
  <c r="L39" i="20"/>
  <c r="H39" i="20"/>
  <c r="L29" i="20"/>
  <c r="H29" i="20"/>
  <c r="L45" i="20"/>
  <c r="H45" i="20"/>
  <c r="H46" i="20"/>
  <c r="L46" i="20"/>
  <c r="H30" i="20"/>
  <c r="L30" i="20"/>
  <c r="L20" i="20"/>
  <c r="H20" i="20"/>
  <c r="H48" i="20"/>
  <c r="L48" i="20"/>
  <c r="H25" i="20"/>
  <c r="L25" i="20"/>
  <c r="L27" i="20"/>
  <c r="H27" i="20"/>
  <c r="L43" i="20"/>
  <c r="H43" i="20"/>
  <c r="L33" i="20"/>
  <c r="H33" i="20"/>
  <c r="L49" i="20"/>
  <c r="H49" i="20"/>
  <c r="L26" i="18"/>
  <c r="H11" i="18"/>
  <c r="K11" i="18" s="1"/>
  <c r="L32" i="18"/>
  <c r="H32" i="18"/>
  <c r="L44" i="18"/>
  <c r="H44" i="18"/>
  <c r="L19" i="18"/>
  <c r="H19" i="18"/>
  <c r="L27" i="18"/>
  <c r="H27" i="18"/>
  <c r="L31" i="18"/>
  <c r="H31" i="18"/>
  <c r="L35" i="18"/>
  <c r="H35" i="18"/>
  <c r="L39" i="18"/>
  <c r="H39" i="18"/>
  <c r="L43" i="18"/>
  <c r="H43" i="18"/>
  <c r="L47" i="18"/>
  <c r="H47" i="18"/>
  <c r="L51" i="18"/>
  <c r="H51" i="18"/>
  <c r="L24" i="18"/>
  <c r="H24" i="18"/>
  <c r="L20" i="18"/>
  <c r="H20" i="18"/>
  <c r="H16" i="18"/>
  <c r="L16" i="18"/>
  <c r="I13" i="18"/>
  <c r="K13" i="18" s="1"/>
  <c r="M13" i="18"/>
  <c r="O13" i="18" s="1"/>
  <c r="L36" i="18"/>
  <c r="H36" i="18"/>
  <c r="L52" i="18"/>
  <c r="H52" i="18"/>
  <c r="L23" i="18"/>
  <c r="H23" i="18"/>
  <c r="L29" i="18"/>
  <c r="H29" i="18"/>
  <c r="L33" i="18"/>
  <c r="H33" i="18"/>
  <c r="L37" i="18"/>
  <c r="H37" i="18"/>
  <c r="L41" i="18"/>
  <c r="H41" i="18"/>
  <c r="L45" i="18"/>
  <c r="H45" i="18"/>
  <c r="L49" i="18"/>
  <c r="H49" i="18"/>
  <c r="L53" i="18"/>
  <c r="H53" i="18"/>
  <c r="L22" i="18"/>
  <c r="H22" i="18"/>
  <c r="L18" i="18"/>
  <c r="H18" i="18"/>
  <c r="L28" i="18"/>
  <c r="H28" i="18"/>
  <c r="L40" i="18"/>
  <c r="H40" i="18"/>
  <c r="L48" i="18"/>
  <c r="H48" i="18"/>
  <c r="L15" i="18"/>
  <c r="H15" i="18"/>
  <c r="L30" i="18"/>
  <c r="H30" i="18"/>
  <c r="L34" i="18"/>
  <c r="H34" i="18"/>
  <c r="L38" i="18"/>
  <c r="H38" i="18"/>
  <c r="L42" i="18"/>
  <c r="H42" i="18"/>
  <c r="L46" i="18"/>
  <c r="H46" i="18"/>
  <c r="L50" i="18"/>
  <c r="H50" i="18"/>
  <c r="L54" i="18"/>
  <c r="H54" i="18"/>
  <c r="L25" i="18"/>
  <c r="H25" i="18"/>
  <c r="L21" i="18"/>
  <c r="H21" i="18"/>
  <c r="L17" i="18"/>
  <c r="H17" i="18"/>
  <c r="L11" i="17"/>
  <c r="O11" i="17" s="1"/>
  <c r="L14" i="17"/>
  <c r="H14" i="17"/>
  <c r="I13" i="17"/>
  <c r="K13" i="17" s="1"/>
  <c r="M13" i="17"/>
  <c r="O13" i="17" s="1"/>
  <c r="J53" i="1"/>
  <c r="J49" i="1"/>
  <c r="J45" i="1"/>
  <c r="J41" i="1"/>
  <c r="J37" i="1"/>
  <c r="J33" i="1"/>
  <c r="J29" i="1"/>
  <c r="J25" i="1"/>
  <c r="J21" i="1"/>
  <c r="J17" i="1"/>
  <c r="J13" i="1"/>
  <c r="N54" i="1"/>
  <c r="N50" i="1"/>
  <c r="N46" i="1"/>
  <c r="N42" i="1"/>
  <c r="N38" i="1"/>
  <c r="N34" i="1"/>
  <c r="N30" i="1"/>
  <c r="N26" i="1"/>
  <c r="N22" i="1"/>
  <c r="N18" i="1"/>
  <c r="N14" i="1"/>
  <c r="J52" i="1"/>
  <c r="J48" i="1"/>
  <c r="J44" i="1"/>
  <c r="J40" i="1"/>
  <c r="J36" i="1"/>
  <c r="J32" i="1"/>
  <c r="J28" i="1"/>
  <c r="J24" i="1"/>
  <c r="J20" i="1"/>
  <c r="J16" i="1"/>
  <c r="J12" i="1"/>
  <c r="N53" i="1"/>
  <c r="N49" i="1"/>
  <c r="N45" i="1"/>
  <c r="N41" i="1"/>
  <c r="N37" i="1"/>
  <c r="N33" i="1"/>
  <c r="N29" i="1"/>
  <c r="N25" i="1"/>
  <c r="N21" i="1"/>
  <c r="N17" i="1"/>
  <c r="N13" i="1"/>
  <c r="J10" i="1"/>
  <c r="J51" i="1"/>
  <c r="J47" i="1"/>
  <c r="J43" i="1"/>
  <c r="J39" i="1"/>
  <c r="J35" i="1"/>
  <c r="J31" i="1"/>
  <c r="J27" i="1"/>
  <c r="J23" i="1"/>
  <c r="J19" i="1"/>
  <c r="J15" i="1"/>
  <c r="J11" i="1"/>
  <c r="N52" i="1"/>
  <c r="N48" i="1"/>
  <c r="N44" i="1"/>
  <c r="N40" i="1"/>
  <c r="N36" i="1"/>
  <c r="N32" i="1"/>
  <c r="N28" i="1"/>
  <c r="N24" i="1"/>
  <c r="N20" i="1"/>
  <c r="N16" i="1"/>
  <c r="N12" i="1"/>
  <c r="J54" i="1"/>
  <c r="J50" i="1"/>
  <c r="J46" i="1"/>
  <c r="J42" i="1"/>
  <c r="J38" i="1"/>
  <c r="J34" i="1"/>
  <c r="J30" i="1"/>
  <c r="J26" i="1"/>
  <c r="J22" i="1"/>
  <c r="J18" i="1"/>
  <c r="J14" i="1"/>
  <c r="N10" i="1"/>
  <c r="N51" i="1"/>
  <c r="N47" i="1"/>
  <c r="N43" i="1"/>
  <c r="N39" i="1"/>
  <c r="N35" i="1"/>
  <c r="N31" i="1"/>
  <c r="N27" i="1"/>
  <c r="N23" i="1"/>
  <c r="N19" i="1"/>
  <c r="N15" i="1"/>
  <c r="M15" i="21" l="1"/>
  <c r="O15" i="21" s="1"/>
  <c r="I15" i="21"/>
  <c r="K15" i="21" s="1"/>
  <c r="M14" i="20"/>
  <c r="O14" i="20" s="1"/>
  <c r="I14" i="20"/>
  <c r="K14" i="20" s="1"/>
  <c r="I14" i="18"/>
  <c r="K14" i="18" s="1"/>
  <c r="M14" i="18"/>
  <c r="O14" i="18" s="1"/>
  <c r="H17" i="17"/>
  <c r="L17" i="17"/>
  <c r="L21" i="17"/>
  <c r="H21" i="17"/>
  <c r="L15" i="17"/>
  <c r="H15" i="17"/>
  <c r="L28" i="17"/>
  <c r="H28" i="17"/>
  <c r="L32" i="17"/>
  <c r="H32" i="17"/>
  <c r="L36" i="17"/>
  <c r="H36" i="17"/>
  <c r="L40" i="17"/>
  <c r="H40" i="17"/>
  <c r="L44" i="17"/>
  <c r="H44" i="17"/>
  <c r="L48" i="17"/>
  <c r="H48" i="17"/>
  <c r="L52" i="17"/>
  <c r="H52" i="17"/>
  <c r="H16" i="17"/>
  <c r="L16" i="17"/>
  <c r="L20" i="17"/>
  <c r="H20" i="17"/>
  <c r="L27" i="17"/>
  <c r="H27" i="17"/>
  <c r="L35" i="17"/>
  <c r="H35" i="17"/>
  <c r="L43" i="17"/>
  <c r="H43" i="17"/>
  <c r="L47" i="17"/>
  <c r="H47" i="17"/>
  <c r="L18" i="17"/>
  <c r="H18" i="17"/>
  <c r="L22" i="17"/>
  <c r="H22" i="17"/>
  <c r="L25" i="17"/>
  <c r="H25" i="17"/>
  <c r="L29" i="17"/>
  <c r="H29" i="17"/>
  <c r="L33" i="17"/>
  <c r="H33" i="17"/>
  <c r="L37" i="17"/>
  <c r="H37" i="17"/>
  <c r="L41" i="17"/>
  <c r="H41" i="17"/>
  <c r="L45" i="17"/>
  <c r="H45" i="17"/>
  <c r="L49" i="17"/>
  <c r="H49" i="17"/>
  <c r="L53" i="17"/>
  <c r="H53" i="17"/>
  <c r="I14" i="17"/>
  <c r="K14" i="17" s="1"/>
  <c r="M14" i="17"/>
  <c r="O14" i="17" s="1"/>
  <c r="L19" i="17"/>
  <c r="H19" i="17"/>
  <c r="L23" i="17"/>
  <c r="H23" i="17"/>
  <c r="L26" i="17"/>
  <c r="H26" i="17"/>
  <c r="L30" i="17"/>
  <c r="H30" i="17"/>
  <c r="L34" i="17"/>
  <c r="H34" i="17"/>
  <c r="L38" i="17"/>
  <c r="H38" i="17"/>
  <c r="L42" i="17"/>
  <c r="H42" i="17"/>
  <c r="L46" i="17"/>
  <c r="H46" i="17"/>
  <c r="L50" i="17"/>
  <c r="H50" i="17"/>
  <c r="L54" i="17"/>
  <c r="H54" i="17"/>
  <c r="L24" i="17"/>
  <c r="H24" i="17"/>
  <c r="L31" i="17"/>
  <c r="H31" i="17"/>
  <c r="L39" i="17"/>
  <c r="H39" i="17"/>
  <c r="L51" i="17"/>
  <c r="H51" i="17"/>
  <c r="J8" i="15"/>
  <c r="M16" i="21" l="1"/>
  <c r="O16" i="21" s="1"/>
  <c r="I16" i="21"/>
  <c r="K16" i="21" s="1"/>
  <c r="M15" i="20"/>
  <c r="O15" i="20" s="1"/>
  <c r="I15" i="20"/>
  <c r="K15" i="20" s="1"/>
  <c r="I15" i="18"/>
  <c r="K15" i="18" s="1"/>
  <c r="M15" i="18"/>
  <c r="O15" i="18" s="1"/>
  <c r="I15" i="17"/>
  <c r="K15" i="17" s="1"/>
  <c r="M15" i="17"/>
  <c r="O15" i="17" s="1"/>
  <c r="D20" i="16"/>
  <c r="D21" i="16" s="1"/>
  <c r="G21" i="16" s="1"/>
  <c r="L6" i="16"/>
  <c r="G8" i="16"/>
  <c r="E6" i="16"/>
  <c r="F6" i="16"/>
  <c r="D7" i="16"/>
  <c r="F31" i="15"/>
  <c r="F40" i="15" s="1"/>
  <c r="F16" i="15"/>
  <c r="D11" i="1"/>
  <c r="H11" i="1" s="1"/>
  <c r="D28" i="1"/>
  <c r="L28" i="1" s="1"/>
  <c r="H8" i="1"/>
  <c r="O6" i="1"/>
  <c r="O5" i="1"/>
  <c r="H12" i="1"/>
  <c r="D13" i="1"/>
  <c r="H13" i="1" s="1"/>
  <c r="H14" i="1"/>
  <c r="D15" i="1"/>
  <c r="H15" i="1" s="1"/>
  <c r="D16" i="1"/>
  <c r="D17" i="1"/>
  <c r="D18" i="1"/>
  <c r="D19" i="1"/>
  <c r="H19" i="1" s="1"/>
  <c r="D20" i="1"/>
  <c r="D21" i="1"/>
  <c r="D22" i="1"/>
  <c r="D23" i="1"/>
  <c r="H23" i="1" s="1"/>
  <c r="D24" i="1"/>
  <c r="D25" i="1"/>
  <c r="D26" i="1"/>
  <c r="H26" i="1" s="1"/>
  <c r="D27" i="1"/>
  <c r="H27" i="1" s="1"/>
  <c r="D29" i="1"/>
  <c r="H29" i="1" s="1"/>
  <c r="D30" i="1"/>
  <c r="H30" i="1" s="1"/>
  <c r="D31" i="1"/>
  <c r="H31" i="1" s="1"/>
  <c r="D32" i="1"/>
  <c r="D33" i="1"/>
  <c r="H33" i="1" s="1"/>
  <c r="D34" i="1"/>
  <c r="D35" i="1"/>
  <c r="H35" i="1" s="1"/>
  <c r="D36" i="1"/>
  <c r="D37" i="1"/>
  <c r="H37" i="1" s="1"/>
  <c r="D38" i="1"/>
  <c r="D39" i="1"/>
  <c r="H39" i="1" s="1"/>
  <c r="D40" i="1"/>
  <c r="D41" i="1"/>
  <c r="H41" i="1" s="1"/>
  <c r="D42" i="1"/>
  <c r="D43" i="1"/>
  <c r="H43" i="1" s="1"/>
  <c r="D44" i="1"/>
  <c r="D45" i="1"/>
  <c r="H45" i="1" s="1"/>
  <c r="D46" i="1"/>
  <c r="D47" i="1"/>
  <c r="H47" i="1" s="1"/>
  <c r="D48" i="1"/>
  <c r="D49" i="1"/>
  <c r="H49" i="1" s="1"/>
  <c r="D50" i="1"/>
  <c r="D51" i="1"/>
  <c r="H51" i="1" s="1"/>
  <c r="D52" i="1"/>
  <c r="D53" i="1"/>
  <c r="H53" i="1" s="1"/>
  <c r="D54" i="1"/>
  <c r="H10" i="1"/>
  <c r="K10" i="1" s="1"/>
  <c r="L14" i="1"/>
  <c r="L10" i="1"/>
  <c r="D23" i="16" l="1"/>
  <c r="M17" i="21"/>
  <c r="O17" i="21" s="1"/>
  <c r="I17" i="21"/>
  <c r="K17" i="21" s="1"/>
  <c r="M16" i="20"/>
  <c r="O16" i="20" s="1"/>
  <c r="I16" i="20"/>
  <c r="K16" i="20" s="1"/>
  <c r="I16" i="18"/>
  <c r="K16" i="18" s="1"/>
  <c r="M16" i="18"/>
  <c r="O16" i="18" s="1"/>
  <c r="I16" i="17"/>
  <c r="K16" i="17" s="1"/>
  <c r="M16" i="17"/>
  <c r="O16" i="17" s="1"/>
  <c r="L29" i="1"/>
  <c r="L41" i="1"/>
  <c r="L12" i="1"/>
  <c r="H28" i="1"/>
  <c r="L11" i="1"/>
  <c r="L19" i="1"/>
  <c r="L37" i="1"/>
  <c r="L45" i="1"/>
  <c r="L51" i="1"/>
  <c r="L31" i="1"/>
  <c r="G23" i="16"/>
  <c r="L49" i="1"/>
  <c r="L35" i="1"/>
  <c r="L26" i="1"/>
  <c r="L30" i="1"/>
  <c r="L23" i="1"/>
  <c r="L53" i="1"/>
  <c r="L43" i="1"/>
  <c r="L33" i="1"/>
  <c r="L15" i="1"/>
  <c r="F26" i="15"/>
  <c r="J26" i="15" s="1"/>
  <c r="F18" i="15"/>
  <c r="F19" i="15"/>
  <c r="K19" i="15" s="1"/>
  <c r="F23" i="15"/>
  <c r="F24" i="15"/>
  <c r="J24" i="15" s="1"/>
  <c r="L47" i="1"/>
  <c r="L39" i="1"/>
  <c r="L27" i="1"/>
  <c r="J40" i="15"/>
  <c r="I40" i="15"/>
  <c r="K40" i="15"/>
  <c r="G20" i="16"/>
  <c r="D22" i="16"/>
  <c r="G22" i="16" s="1"/>
  <c r="D56" i="16"/>
  <c r="G56" i="16" s="1"/>
  <c r="F39" i="15"/>
  <c r="I39" i="15" s="1"/>
  <c r="J20" i="16"/>
  <c r="F33" i="15"/>
  <c r="I33" i="15" s="1"/>
  <c r="F36" i="15"/>
  <c r="J36" i="15" s="1"/>
  <c r="F41" i="15"/>
  <c r="F35" i="15"/>
  <c r="H54" i="1"/>
  <c r="L54" i="1"/>
  <c r="H46" i="1"/>
  <c r="L46" i="1"/>
  <c r="H38" i="1"/>
  <c r="L38" i="1"/>
  <c r="H21" i="1"/>
  <c r="L21" i="1"/>
  <c r="H18" i="1"/>
  <c r="J56" i="16"/>
  <c r="D13" i="16"/>
  <c r="J10" i="16"/>
  <c r="G10" i="16"/>
  <c r="I24" i="15"/>
  <c r="L18" i="1"/>
  <c r="L48" i="1"/>
  <c r="H48" i="1"/>
  <c r="L40" i="1"/>
  <c r="H40" i="1"/>
  <c r="L32" i="1"/>
  <c r="H32" i="1"/>
  <c r="L17" i="1"/>
  <c r="H17" i="1"/>
  <c r="H50" i="1"/>
  <c r="L50" i="1"/>
  <c r="L42" i="1"/>
  <c r="H42" i="1"/>
  <c r="H34" i="1"/>
  <c r="L34" i="1"/>
  <c r="L13" i="1"/>
  <c r="L52" i="1"/>
  <c r="H52" i="1"/>
  <c r="L44" i="1"/>
  <c r="H44" i="1"/>
  <c r="L36" i="1"/>
  <c r="H36" i="1"/>
  <c r="H25" i="1"/>
  <c r="L25" i="1"/>
  <c r="H22" i="1"/>
  <c r="L22" i="1"/>
  <c r="H20" i="1"/>
  <c r="L20" i="1"/>
  <c r="H24" i="1"/>
  <c r="L24" i="1"/>
  <c r="H16" i="1"/>
  <c r="L16" i="1"/>
  <c r="J21" i="16"/>
  <c r="K23" i="15"/>
  <c r="J23" i="15"/>
  <c r="I23" i="15"/>
  <c r="J23" i="16"/>
  <c r="F21" i="15"/>
  <c r="F25" i="15"/>
  <c r="F22" i="15"/>
  <c r="F27" i="15"/>
  <c r="F28" i="15"/>
  <c r="F20" i="15"/>
  <c r="F34" i="15"/>
  <c r="F38" i="15"/>
  <c r="F42" i="15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F43" i="15"/>
  <c r="F37" i="15"/>
  <c r="I36" i="15" l="1"/>
  <c r="K36" i="15"/>
  <c r="M18" i="21"/>
  <c r="O18" i="21" s="1"/>
  <c r="I18" i="21"/>
  <c r="K18" i="21" s="1"/>
  <c r="I17" i="20"/>
  <c r="K17" i="20" s="1"/>
  <c r="M17" i="20"/>
  <c r="O17" i="20" s="1"/>
  <c r="I17" i="18"/>
  <c r="K17" i="18" s="1"/>
  <c r="M17" i="18"/>
  <c r="O17" i="18" s="1"/>
  <c r="I17" i="17"/>
  <c r="K17" i="17" s="1"/>
  <c r="M17" i="17"/>
  <c r="O17" i="17" s="1"/>
  <c r="J22" i="16"/>
  <c r="I18" i="15"/>
  <c r="K18" i="15"/>
  <c r="K39" i="15"/>
  <c r="I35" i="15"/>
  <c r="J35" i="15"/>
  <c r="K35" i="15"/>
  <c r="K26" i="15"/>
  <c r="I26" i="15"/>
  <c r="J33" i="15"/>
  <c r="K24" i="15"/>
  <c r="J39" i="15"/>
  <c r="K41" i="15"/>
  <c r="I41" i="15"/>
  <c r="J41" i="15"/>
  <c r="J18" i="15"/>
  <c r="K33" i="15"/>
  <c r="J19" i="15"/>
  <c r="I19" i="15"/>
  <c r="G25" i="16"/>
  <c r="J25" i="16"/>
  <c r="G29" i="16"/>
  <c r="J29" i="16"/>
  <c r="G33" i="16"/>
  <c r="J33" i="16"/>
  <c r="G37" i="16"/>
  <c r="J37" i="16"/>
  <c r="G41" i="16"/>
  <c r="J41" i="16"/>
  <c r="G45" i="16"/>
  <c r="J45" i="16"/>
  <c r="G49" i="16"/>
  <c r="J49" i="16"/>
  <c r="G53" i="16"/>
  <c r="J53" i="16"/>
  <c r="J38" i="15"/>
  <c r="I38" i="15"/>
  <c r="K38" i="15"/>
  <c r="K27" i="15"/>
  <c r="I27" i="15"/>
  <c r="J27" i="15"/>
  <c r="G19" i="16"/>
  <c r="J19" i="16"/>
  <c r="G11" i="16"/>
  <c r="J11" i="16"/>
  <c r="G15" i="16"/>
  <c r="J15" i="16"/>
  <c r="I37" i="15"/>
  <c r="K37" i="15"/>
  <c r="J37" i="15"/>
  <c r="G26" i="16"/>
  <c r="J26" i="16"/>
  <c r="G30" i="16"/>
  <c r="J30" i="16"/>
  <c r="G34" i="16"/>
  <c r="J34" i="16"/>
  <c r="G38" i="16"/>
  <c r="J38" i="16"/>
  <c r="G42" i="16"/>
  <c r="J42" i="16"/>
  <c r="G46" i="16"/>
  <c r="J46" i="16"/>
  <c r="G50" i="16"/>
  <c r="J50" i="16"/>
  <c r="G54" i="16"/>
  <c r="J54" i="16"/>
  <c r="J34" i="15"/>
  <c r="K34" i="15"/>
  <c r="I34" i="15"/>
  <c r="J22" i="15"/>
  <c r="K22" i="15"/>
  <c r="I22" i="15"/>
  <c r="E11" i="1"/>
  <c r="G11" i="1" s="1"/>
  <c r="M10" i="1"/>
  <c r="O10" i="1" s="1"/>
  <c r="G12" i="16"/>
  <c r="J12" i="16"/>
  <c r="G16" i="16"/>
  <c r="J16" i="16"/>
  <c r="I43" i="15"/>
  <c r="K43" i="15"/>
  <c r="J43" i="15"/>
  <c r="G27" i="16"/>
  <c r="J27" i="16"/>
  <c r="G31" i="16"/>
  <c r="J31" i="16"/>
  <c r="G35" i="16"/>
  <c r="J35" i="16"/>
  <c r="G39" i="16"/>
  <c r="J39" i="16"/>
  <c r="G43" i="16"/>
  <c r="J43" i="16"/>
  <c r="G47" i="16"/>
  <c r="J47" i="16"/>
  <c r="G51" i="16"/>
  <c r="J51" i="16"/>
  <c r="G55" i="16"/>
  <c r="J55" i="16"/>
  <c r="I20" i="15"/>
  <c r="K20" i="15"/>
  <c r="J20" i="15"/>
  <c r="I25" i="15"/>
  <c r="J25" i="15"/>
  <c r="K25" i="15"/>
  <c r="G13" i="16"/>
  <c r="J13" i="16"/>
  <c r="G17" i="16"/>
  <c r="J17" i="16"/>
  <c r="G24" i="16"/>
  <c r="J24" i="16"/>
  <c r="G28" i="16"/>
  <c r="J28" i="16"/>
  <c r="G32" i="16"/>
  <c r="J32" i="16"/>
  <c r="G36" i="16"/>
  <c r="J36" i="16"/>
  <c r="G40" i="16"/>
  <c r="J40" i="16"/>
  <c r="G44" i="16"/>
  <c r="J44" i="16"/>
  <c r="G48" i="16"/>
  <c r="J48" i="16"/>
  <c r="G52" i="16"/>
  <c r="J52" i="16"/>
  <c r="J42" i="15"/>
  <c r="I42" i="15"/>
  <c r="K42" i="15"/>
  <c r="K28" i="15"/>
  <c r="I28" i="15"/>
  <c r="J28" i="15"/>
  <c r="I21" i="15"/>
  <c r="K21" i="15"/>
  <c r="J21" i="15"/>
  <c r="G14" i="16"/>
  <c r="J14" i="16"/>
  <c r="G18" i="16"/>
  <c r="J18" i="16"/>
  <c r="M19" i="21" l="1"/>
  <c r="O19" i="21" s="1"/>
  <c r="I19" i="21"/>
  <c r="K19" i="21" s="1"/>
  <c r="I18" i="20"/>
  <c r="K18" i="20" s="1"/>
  <c r="M18" i="20"/>
  <c r="O18" i="20" s="1"/>
  <c r="I18" i="18"/>
  <c r="K18" i="18" s="1"/>
  <c r="M18" i="18"/>
  <c r="O18" i="18" s="1"/>
  <c r="I18" i="17"/>
  <c r="K18" i="17" s="1"/>
  <c r="M18" i="17"/>
  <c r="O18" i="17" s="1"/>
  <c r="M11" i="1"/>
  <c r="O11" i="1" s="1"/>
  <c r="E12" i="1"/>
  <c r="G12" i="1" s="1"/>
  <c r="I11" i="1"/>
  <c r="K11" i="1" s="1"/>
  <c r="H10" i="16"/>
  <c r="I10" i="16" s="1"/>
  <c r="E11" i="16"/>
  <c r="K10" i="16"/>
  <c r="L10" i="16" s="1"/>
  <c r="F10" i="16"/>
  <c r="M20" i="21" l="1"/>
  <c r="O20" i="21" s="1"/>
  <c r="I20" i="21"/>
  <c r="K20" i="21" s="1"/>
  <c r="I19" i="20"/>
  <c r="K19" i="20" s="1"/>
  <c r="M19" i="20"/>
  <c r="O19" i="20" s="1"/>
  <c r="I19" i="18"/>
  <c r="K19" i="18" s="1"/>
  <c r="M19" i="18"/>
  <c r="O19" i="18" s="1"/>
  <c r="I19" i="17"/>
  <c r="K19" i="17" s="1"/>
  <c r="M19" i="17"/>
  <c r="O19" i="17" s="1"/>
  <c r="E12" i="16"/>
  <c r="K11" i="16"/>
  <c r="L11" i="16" s="1"/>
  <c r="H11" i="16"/>
  <c r="I11" i="16" s="1"/>
  <c r="F11" i="16"/>
  <c r="E13" i="1"/>
  <c r="G13" i="1" s="1"/>
  <c r="M12" i="1"/>
  <c r="O12" i="1" s="1"/>
  <c r="I12" i="1"/>
  <c r="K12" i="1" s="1"/>
  <c r="M21" i="21" l="1"/>
  <c r="O21" i="21" s="1"/>
  <c r="I21" i="21"/>
  <c r="K21" i="21" s="1"/>
  <c r="I20" i="20"/>
  <c r="K20" i="20" s="1"/>
  <c r="M20" i="20"/>
  <c r="O20" i="20" s="1"/>
  <c r="I20" i="18"/>
  <c r="K20" i="18" s="1"/>
  <c r="M20" i="18"/>
  <c r="O20" i="18" s="1"/>
  <c r="I20" i="17"/>
  <c r="K20" i="17" s="1"/>
  <c r="M20" i="17"/>
  <c r="O20" i="17" s="1"/>
  <c r="I13" i="1"/>
  <c r="K13" i="1" s="1"/>
  <c r="E14" i="1"/>
  <c r="G14" i="1" s="1"/>
  <c r="M13" i="1"/>
  <c r="O13" i="1" s="1"/>
  <c r="H12" i="16"/>
  <c r="I12" i="16" s="1"/>
  <c r="K12" i="16"/>
  <c r="L12" i="16" s="1"/>
  <c r="E13" i="16"/>
  <c r="F12" i="16"/>
  <c r="M22" i="21" l="1"/>
  <c r="O22" i="21" s="1"/>
  <c r="I21" i="20"/>
  <c r="K21" i="20" s="1"/>
  <c r="M21" i="20"/>
  <c r="O21" i="20" s="1"/>
  <c r="I21" i="18"/>
  <c r="K21" i="18" s="1"/>
  <c r="M21" i="18"/>
  <c r="O21" i="18" s="1"/>
  <c r="I21" i="17"/>
  <c r="K21" i="17" s="1"/>
  <c r="M21" i="17"/>
  <c r="O21" i="17" s="1"/>
  <c r="E20" i="16"/>
  <c r="E14" i="16"/>
  <c r="K13" i="16"/>
  <c r="L13" i="16" s="1"/>
  <c r="H13" i="16"/>
  <c r="I13" i="16" s="1"/>
  <c r="F13" i="16"/>
  <c r="E15" i="1"/>
  <c r="G15" i="1" s="1"/>
  <c r="M14" i="1"/>
  <c r="O14" i="1" s="1"/>
  <c r="I14" i="1"/>
  <c r="K14" i="1" s="1"/>
  <c r="M23" i="21" l="1"/>
  <c r="O23" i="21" s="1"/>
  <c r="I23" i="21"/>
  <c r="K23" i="21" s="1"/>
  <c r="I22" i="20"/>
  <c r="K22" i="20" s="1"/>
  <c r="M22" i="20"/>
  <c r="O22" i="20" s="1"/>
  <c r="I22" i="18"/>
  <c r="K22" i="18" s="1"/>
  <c r="M22" i="18"/>
  <c r="O22" i="18" s="1"/>
  <c r="I22" i="17"/>
  <c r="K22" i="17" s="1"/>
  <c r="M22" i="17"/>
  <c r="O22" i="17" s="1"/>
  <c r="M15" i="1"/>
  <c r="O15" i="1" s="1"/>
  <c r="E16" i="1"/>
  <c r="G16" i="1" s="1"/>
  <c r="I15" i="1"/>
  <c r="K15" i="1" s="1"/>
  <c r="E15" i="16"/>
  <c r="H14" i="16"/>
  <c r="I14" i="16" s="1"/>
  <c r="K14" i="16"/>
  <c r="L14" i="16" s="1"/>
  <c r="F14" i="16"/>
  <c r="K20" i="16"/>
  <c r="L20" i="16" s="1"/>
  <c r="H20" i="16"/>
  <c r="I20" i="16" s="1"/>
  <c r="E21" i="16"/>
  <c r="F20" i="16"/>
  <c r="M24" i="21" l="1"/>
  <c r="O24" i="21" s="1"/>
  <c r="I24" i="21"/>
  <c r="K24" i="21" s="1"/>
  <c r="I23" i="20"/>
  <c r="K23" i="20" s="1"/>
  <c r="M23" i="20"/>
  <c r="O23" i="20" s="1"/>
  <c r="I23" i="18"/>
  <c r="K23" i="18" s="1"/>
  <c r="M23" i="18"/>
  <c r="O23" i="18" s="1"/>
  <c r="I23" i="17"/>
  <c r="K23" i="17" s="1"/>
  <c r="M23" i="17"/>
  <c r="O23" i="17" s="1"/>
  <c r="E17" i="1"/>
  <c r="G17" i="1" s="1"/>
  <c r="M16" i="1"/>
  <c r="O16" i="1" s="1"/>
  <c r="I16" i="1"/>
  <c r="K16" i="1" s="1"/>
  <c r="H21" i="16"/>
  <c r="I21" i="16" s="1"/>
  <c r="K21" i="16"/>
  <c r="L21" i="16" s="1"/>
  <c r="E22" i="16"/>
  <c r="F21" i="16"/>
  <c r="K15" i="16"/>
  <c r="L15" i="16" s="1"/>
  <c r="E16" i="16"/>
  <c r="H15" i="16"/>
  <c r="I15" i="16" s="1"/>
  <c r="F15" i="16"/>
  <c r="M25" i="21" l="1"/>
  <c r="O25" i="21" s="1"/>
  <c r="I25" i="21"/>
  <c r="K25" i="21" s="1"/>
  <c r="I24" i="20"/>
  <c r="K24" i="20" s="1"/>
  <c r="M24" i="20"/>
  <c r="O24" i="20" s="1"/>
  <c r="I24" i="18"/>
  <c r="K24" i="18" s="1"/>
  <c r="M24" i="18"/>
  <c r="O24" i="18" s="1"/>
  <c r="I24" i="17"/>
  <c r="K24" i="17" s="1"/>
  <c r="M24" i="17"/>
  <c r="O24" i="17" s="1"/>
  <c r="E23" i="16"/>
  <c r="H22" i="16"/>
  <c r="I22" i="16" s="1"/>
  <c r="F22" i="16"/>
  <c r="K22" i="16"/>
  <c r="L22" i="16" s="1"/>
  <c r="H16" i="16"/>
  <c r="I16" i="16" s="1"/>
  <c r="E17" i="16"/>
  <c r="K16" i="16"/>
  <c r="L16" i="16" s="1"/>
  <c r="F16" i="16"/>
  <c r="E18" i="1"/>
  <c r="G18" i="1" s="1"/>
  <c r="M17" i="1"/>
  <c r="O17" i="1" s="1"/>
  <c r="I17" i="1"/>
  <c r="K17" i="1" s="1"/>
  <c r="I26" i="21" l="1"/>
  <c r="K26" i="21" s="1"/>
  <c r="M26" i="21"/>
  <c r="O26" i="21" s="1"/>
  <c r="I25" i="20"/>
  <c r="K25" i="20" s="1"/>
  <c r="M25" i="20"/>
  <c r="O25" i="20" s="1"/>
  <c r="I25" i="18"/>
  <c r="K25" i="18" s="1"/>
  <c r="M25" i="18"/>
  <c r="O25" i="18" s="1"/>
  <c r="I25" i="17"/>
  <c r="K25" i="17" s="1"/>
  <c r="M25" i="17"/>
  <c r="O25" i="17" s="1"/>
  <c r="E18" i="16"/>
  <c r="K17" i="16"/>
  <c r="L17" i="16" s="1"/>
  <c r="H17" i="16"/>
  <c r="I17" i="16" s="1"/>
  <c r="F17" i="16"/>
  <c r="E19" i="1"/>
  <c r="G19" i="1" s="1"/>
  <c r="I18" i="1"/>
  <c r="K18" i="1" s="1"/>
  <c r="M18" i="1"/>
  <c r="O18" i="1" s="1"/>
  <c r="E24" i="16"/>
  <c r="H23" i="16"/>
  <c r="I23" i="16" s="1"/>
  <c r="K23" i="16"/>
  <c r="L23" i="16" s="1"/>
  <c r="F23" i="16"/>
  <c r="M27" i="21" l="1"/>
  <c r="O27" i="21" s="1"/>
  <c r="I27" i="21"/>
  <c r="K27" i="21" s="1"/>
  <c r="M26" i="20"/>
  <c r="O26" i="20" s="1"/>
  <c r="I26" i="20"/>
  <c r="K26" i="20" s="1"/>
  <c r="M26" i="18"/>
  <c r="O26" i="18" s="1"/>
  <c r="I26" i="18"/>
  <c r="K26" i="18" s="1"/>
  <c r="M26" i="17"/>
  <c r="O26" i="17" s="1"/>
  <c r="I26" i="17"/>
  <c r="K26" i="17" s="1"/>
  <c r="H24" i="16"/>
  <c r="I24" i="16" s="1"/>
  <c r="E25" i="16"/>
  <c r="K24" i="16"/>
  <c r="L24" i="16" s="1"/>
  <c r="F24" i="16"/>
  <c r="M19" i="1"/>
  <c r="O19" i="1" s="1"/>
  <c r="I19" i="1"/>
  <c r="K19" i="1" s="1"/>
  <c r="E20" i="1"/>
  <c r="G20" i="1" s="1"/>
  <c r="H18" i="16"/>
  <c r="I18" i="16" s="1"/>
  <c r="E19" i="16"/>
  <c r="K18" i="16"/>
  <c r="L18" i="16" s="1"/>
  <c r="F18" i="16"/>
  <c r="M28" i="21" l="1"/>
  <c r="O28" i="21" s="1"/>
  <c r="I28" i="21"/>
  <c r="K28" i="21" s="1"/>
  <c r="I27" i="20"/>
  <c r="K27" i="20" s="1"/>
  <c r="M27" i="20"/>
  <c r="O27" i="20" s="1"/>
  <c r="M27" i="18"/>
  <c r="O27" i="18" s="1"/>
  <c r="I27" i="18"/>
  <c r="K27" i="18" s="1"/>
  <c r="I27" i="17"/>
  <c r="K27" i="17" s="1"/>
  <c r="M27" i="17"/>
  <c r="O27" i="17" s="1"/>
  <c r="M20" i="1"/>
  <c r="O20" i="1" s="1"/>
  <c r="E21" i="1"/>
  <c r="G21" i="1" s="1"/>
  <c r="I20" i="1"/>
  <c r="K20" i="1" s="1"/>
  <c r="K19" i="16"/>
  <c r="L19" i="16" s="1"/>
  <c r="H19" i="16"/>
  <c r="I19" i="16" s="1"/>
  <c r="F19" i="16"/>
  <c r="K25" i="16"/>
  <c r="L25" i="16" s="1"/>
  <c r="H25" i="16"/>
  <c r="I25" i="16" s="1"/>
  <c r="E26" i="16"/>
  <c r="F25" i="16"/>
  <c r="M29" i="21" l="1"/>
  <c r="O29" i="21" s="1"/>
  <c r="I29" i="21"/>
  <c r="K29" i="21" s="1"/>
  <c r="I28" i="20"/>
  <c r="K28" i="20" s="1"/>
  <c r="M28" i="20"/>
  <c r="O28" i="20" s="1"/>
  <c r="M28" i="18"/>
  <c r="O28" i="18" s="1"/>
  <c r="I28" i="18"/>
  <c r="K28" i="18" s="1"/>
  <c r="M28" i="17"/>
  <c r="O28" i="17" s="1"/>
  <c r="I28" i="17"/>
  <c r="K28" i="17" s="1"/>
  <c r="H26" i="16"/>
  <c r="I26" i="16" s="1"/>
  <c r="K26" i="16"/>
  <c r="L26" i="16" s="1"/>
  <c r="E27" i="16"/>
  <c r="F26" i="16"/>
  <c r="E22" i="1"/>
  <c r="G22" i="1" s="1"/>
  <c r="I21" i="1"/>
  <c r="K21" i="1" s="1"/>
  <c r="M21" i="1"/>
  <c r="O21" i="1" s="1"/>
  <c r="I30" i="21" l="1"/>
  <c r="K30" i="21" s="1"/>
  <c r="M30" i="21"/>
  <c r="O30" i="21" s="1"/>
  <c r="I29" i="20"/>
  <c r="K29" i="20" s="1"/>
  <c r="M29" i="20"/>
  <c r="O29" i="20" s="1"/>
  <c r="M29" i="18"/>
  <c r="O29" i="18" s="1"/>
  <c r="I29" i="18"/>
  <c r="K29" i="18" s="1"/>
  <c r="M29" i="17"/>
  <c r="O29" i="17" s="1"/>
  <c r="I29" i="17"/>
  <c r="K29" i="17" s="1"/>
  <c r="E28" i="16"/>
  <c r="K27" i="16"/>
  <c r="L27" i="16" s="1"/>
  <c r="H27" i="16"/>
  <c r="I27" i="16" s="1"/>
  <c r="F27" i="16"/>
  <c r="E23" i="1"/>
  <c r="G23" i="1" s="1"/>
  <c r="I22" i="1"/>
  <c r="K22" i="1" s="1"/>
  <c r="M22" i="1"/>
  <c r="O22" i="1" s="1"/>
  <c r="M31" i="21" l="1"/>
  <c r="O31" i="21" s="1"/>
  <c r="I31" i="21"/>
  <c r="K31" i="21" s="1"/>
  <c r="I30" i="20"/>
  <c r="K30" i="20" s="1"/>
  <c r="M30" i="20"/>
  <c r="O30" i="20" s="1"/>
  <c r="I30" i="18"/>
  <c r="K30" i="18" s="1"/>
  <c r="M30" i="18"/>
  <c r="O30" i="18" s="1"/>
  <c r="M30" i="17"/>
  <c r="O30" i="17" s="1"/>
  <c r="I30" i="17"/>
  <c r="K30" i="17" s="1"/>
  <c r="E24" i="1"/>
  <c r="G24" i="1" s="1"/>
  <c r="M23" i="1"/>
  <c r="O23" i="1" s="1"/>
  <c r="I23" i="1"/>
  <c r="K23" i="1" s="1"/>
  <c r="E29" i="16"/>
  <c r="H28" i="16"/>
  <c r="I28" i="16" s="1"/>
  <c r="K28" i="16"/>
  <c r="L28" i="16" s="1"/>
  <c r="F28" i="16"/>
  <c r="M32" i="21" l="1"/>
  <c r="O32" i="21" s="1"/>
  <c r="I32" i="21"/>
  <c r="K32" i="21" s="1"/>
  <c r="I31" i="20"/>
  <c r="K31" i="20" s="1"/>
  <c r="M31" i="20"/>
  <c r="O31" i="20" s="1"/>
  <c r="M31" i="18"/>
  <c r="O31" i="18" s="1"/>
  <c r="I31" i="18"/>
  <c r="K31" i="18" s="1"/>
  <c r="I31" i="17"/>
  <c r="K31" i="17" s="1"/>
  <c r="M31" i="17"/>
  <c r="O31" i="17" s="1"/>
  <c r="K29" i="16"/>
  <c r="L29" i="16" s="1"/>
  <c r="E30" i="16"/>
  <c r="H29" i="16"/>
  <c r="I29" i="16" s="1"/>
  <c r="F29" i="16"/>
  <c r="E25" i="1"/>
  <c r="G25" i="1" s="1"/>
  <c r="M24" i="1"/>
  <c r="O24" i="1" s="1"/>
  <c r="I24" i="1"/>
  <c r="K24" i="1" s="1"/>
  <c r="M33" i="21" l="1"/>
  <c r="O33" i="21" s="1"/>
  <c r="I33" i="21"/>
  <c r="K33" i="21" s="1"/>
  <c r="I32" i="20"/>
  <c r="K32" i="20" s="1"/>
  <c r="M32" i="20"/>
  <c r="O32" i="20" s="1"/>
  <c r="I32" i="18"/>
  <c r="K32" i="18" s="1"/>
  <c r="M32" i="18"/>
  <c r="O32" i="18" s="1"/>
  <c r="M32" i="17"/>
  <c r="O32" i="17" s="1"/>
  <c r="I32" i="17"/>
  <c r="K32" i="17" s="1"/>
  <c r="H30" i="16"/>
  <c r="I30" i="16" s="1"/>
  <c r="E31" i="16"/>
  <c r="K30" i="16"/>
  <c r="L30" i="16" s="1"/>
  <c r="F30" i="16"/>
  <c r="M25" i="1"/>
  <c r="O25" i="1" s="1"/>
  <c r="I25" i="1"/>
  <c r="K25" i="1" s="1"/>
  <c r="E26" i="1"/>
  <c r="G26" i="1" s="1"/>
  <c r="I34" i="21" l="1"/>
  <c r="K34" i="21" s="1"/>
  <c r="M34" i="21"/>
  <c r="O34" i="21" s="1"/>
  <c r="I33" i="20"/>
  <c r="K33" i="20" s="1"/>
  <c r="M33" i="20"/>
  <c r="O33" i="20" s="1"/>
  <c r="M33" i="18"/>
  <c r="O33" i="18" s="1"/>
  <c r="I33" i="18"/>
  <c r="K33" i="18" s="1"/>
  <c r="M33" i="17"/>
  <c r="O33" i="17" s="1"/>
  <c r="I33" i="17"/>
  <c r="K33" i="17" s="1"/>
  <c r="E27" i="1"/>
  <c r="G27" i="1" s="1"/>
  <c r="I26" i="1"/>
  <c r="K26" i="1" s="1"/>
  <c r="M26" i="1"/>
  <c r="O26" i="1" s="1"/>
  <c r="E32" i="16"/>
  <c r="K31" i="16"/>
  <c r="L31" i="16" s="1"/>
  <c r="H31" i="16"/>
  <c r="I31" i="16" s="1"/>
  <c r="F31" i="16"/>
  <c r="M35" i="21" l="1"/>
  <c r="O35" i="21" s="1"/>
  <c r="I35" i="21"/>
  <c r="K35" i="21" s="1"/>
  <c r="I34" i="20"/>
  <c r="K34" i="20" s="1"/>
  <c r="M34" i="20"/>
  <c r="O34" i="20" s="1"/>
  <c r="I34" i="18"/>
  <c r="K34" i="18" s="1"/>
  <c r="M34" i="18"/>
  <c r="O34" i="18" s="1"/>
  <c r="M34" i="17"/>
  <c r="O34" i="17" s="1"/>
  <c r="I34" i="17"/>
  <c r="K34" i="17" s="1"/>
  <c r="H32" i="16"/>
  <c r="I32" i="16" s="1"/>
  <c r="K32" i="16"/>
  <c r="L32" i="16" s="1"/>
  <c r="E33" i="16"/>
  <c r="F32" i="16"/>
  <c r="M27" i="1"/>
  <c r="O27" i="1" s="1"/>
  <c r="E28" i="1"/>
  <c r="G28" i="1" s="1"/>
  <c r="I27" i="1"/>
  <c r="K27" i="1" s="1"/>
  <c r="M36" i="21" l="1"/>
  <c r="O36" i="21" s="1"/>
  <c r="I36" i="21"/>
  <c r="K36" i="21" s="1"/>
  <c r="I35" i="20"/>
  <c r="K35" i="20" s="1"/>
  <c r="M35" i="20"/>
  <c r="O35" i="20" s="1"/>
  <c r="M35" i="18"/>
  <c r="O35" i="18" s="1"/>
  <c r="I35" i="18"/>
  <c r="K35" i="18" s="1"/>
  <c r="I35" i="17"/>
  <c r="K35" i="17" s="1"/>
  <c r="M35" i="17"/>
  <c r="O35" i="17" s="1"/>
  <c r="E34" i="16"/>
  <c r="K33" i="16"/>
  <c r="L33" i="16" s="1"/>
  <c r="H33" i="16"/>
  <c r="I33" i="16" s="1"/>
  <c r="F33" i="16"/>
  <c r="E29" i="1"/>
  <c r="G29" i="1" s="1"/>
  <c r="I28" i="1"/>
  <c r="K28" i="1" s="1"/>
  <c r="M28" i="1"/>
  <c r="O28" i="1" s="1"/>
  <c r="M37" i="21" l="1"/>
  <c r="O37" i="21" s="1"/>
  <c r="I37" i="21"/>
  <c r="K37" i="21" s="1"/>
  <c r="I36" i="20"/>
  <c r="K36" i="20" s="1"/>
  <c r="M36" i="20"/>
  <c r="O36" i="20" s="1"/>
  <c r="I36" i="18"/>
  <c r="K36" i="18" s="1"/>
  <c r="M36" i="18"/>
  <c r="O36" i="18" s="1"/>
  <c r="M36" i="17"/>
  <c r="O36" i="17" s="1"/>
  <c r="I36" i="17"/>
  <c r="K36" i="17" s="1"/>
  <c r="E30" i="1"/>
  <c r="G30" i="1" s="1"/>
  <c r="M29" i="1"/>
  <c r="O29" i="1" s="1"/>
  <c r="I29" i="1"/>
  <c r="K29" i="1" s="1"/>
  <c r="H34" i="16"/>
  <c r="I34" i="16" s="1"/>
  <c r="E35" i="16"/>
  <c r="K34" i="16"/>
  <c r="L34" i="16" s="1"/>
  <c r="F34" i="16"/>
  <c r="I38" i="21" l="1"/>
  <c r="K38" i="21" s="1"/>
  <c r="M38" i="21"/>
  <c r="O38" i="21" s="1"/>
  <c r="I37" i="20"/>
  <c r="K37" i="20" s="1"/>
  <c r="M37" i="20"/>
  <c r="O37" i="20" s="1"/>
  <c r="M37" i="18"/>
  <c r="O37" i="18" s="1"/>
  <c r="I37" i="18"/>
  <c r="K37" i="18" s="1"/>
  <c r="M37" i="17"/>
  <c r="O37" i="17" s="1"/>
  <c r="I37" i="17"/>
  <c r="K37" i="17" s="1"/>
  <c r="E36" i="16"/>
  <c r="K35" i="16"/>
  <c r="L35" i="16" s="1"/>
  <c r="H35" i="16"/>
  <c r="I35" i="16" s="1"/>
  <c r="F35" i="16"/>
  <c r="I30" i="1"/>
  <c r="K30" i="1" s="1"/>
  <c r="E31" i="1"/>
  <c r="G31" i="1" s="1"/>
  <c r="M30" i="1"/>
  <c r="O30" i="1" s="1"/>
  <c r="M39" i="21" l="1"/>
  <c r="O39" i="21" s="1"/>
  <c r="I39" i="21"/>
  <c r="K39" i="21" s="1"/>
  <c r="I38" i="20"/>
  <c r="K38" i="20" s="1"/>
  <c r="M38" i="20"/>
  <c r="O38" i="20" s="1"/>
  <c r="M38" i="18"/>
  <c r="O38" i="18" s="1"/>
  <c r="I38" i="18"/>
  <c r="K38" i="18" s="1"/>
  <c r="M38" i="17"/>
  <c r="O38" i="17" s="1"/>
  <c r="I38" i="17"/>
  <c r="K38" i="17" s="1"/>
  <c r="E32" i="1"/>
  <c r="G32" i="1" s="1"/>
  <c r="I31" i="1"/>
  <c r="K31" i="1" s="1"/>
  <c r="M31" i="1"/>
  <c r="O31" i="1" s="1"/>
  <c r="H36" i="16"/>
  <c r="I36" i="16" s="1"/>
  <c r="K36" i="16"/>
  <c r="L36" i="16" s="1"/>
  <c r="E37" i="16"/>
  <c r="F36" i="16"/>
  <c r="M40" i="21" l="1"/>
  <c r="O40" i="21" s="1"/>
  <c r="I40" i="21"/>
  <c r="K40" i="21" s="1"/>
  <c r="I39" i="20"/>
  <c r="K39" i="20" s="1"/>
  <c r="M39" i="20"/>
  <c r="O39" i="20" s="1"/>
  <c r="M39" i="18"/>
  <c r="O39" i="18" s="1"/>
  <c r="I39" i="18"/>
  <c r="K39" i="18" s="1"/>
  <c r="I39" i="17"/>
  <c r="K39" i="17" s="1"/>
  <c r="M39" i="17"/>
  <c r="O39" i="17" s="1"/>
  <c r="K37" i="16"/>
  <c r="L37" i="16" s="1"/>
  <c r="E38" i="16"/>
  <c r="H37" i="16"/>
  <c r="I37" i="16" s="1"/>
  <c r="F37" i="16"/>
  <c r="M32" i="1"/>
  <c r="O32" i="1" s="1"/>
  <c r="E33" i="1"/>
  <c r="G33" i="1" s="1"/>
  <c r="I32" i="1"/>
  <c r="K32" i="1" s="1"/>
  <c r="M41" i="21" l="1"/>
  <c r="O41" i="21" s="1"/>
  <c r="I41" i="21"/>
  <c r="K41" i="21" s="1"/>
  <c r="I40" i="20"/>
  <c r="K40" i="20" s="1"/>
  <c r="M40" i="20"/>
  <c r="O40" i="20" s="1"/>
  <c r="I40" i="18"/>
  <c r="K40" i="18" s="1"/>
  <c r="M40" i="18"/>
  <c r="O40" i="18" s="1"/>
  <c r="M40" i="17"/>
  <c r="O40" i="17" s="1"/>
  <c r="I40" i="17"/>
  <c r="K40" i="17" s="1"/>
  <c r="E34" i="1"/>
  <c r="G34" i="1" s="1"/>
  <c r="M33" i="1"/>
  <c r="O33" i="1" s="1"/>
  <c r="I33" i="1"/>
  <c r="K33" i="1" s="1"/>
  <c r="E39" i="16"/>
  <c r="H38" i="16"/>
  <c r="I38" i="16" s="1"/>
  <c r="K38" i="16"/>
  <c r="L38" i="16" s="1"/>
  <c r="F38" i="16"/>
  <c r="I42" i="21" l="1"/>
  <c r="K42" i="21" s="1"/>
  <c r="M42" i="21"/>
  <c r="O42" i="21" s="1"/>
  <c r="I41" i="20"/>
  <c r="K41" i="20" s="1"/>
  <c r="M41" i="20"/>
  <c r="O41" i="20" s="1"/>
  <c r="M41" i="18"/>
  <c r="O41" i="18" s="1"/>
  <c r="I41" i="18"/>
  <c r="K41" i="18" s="1"/>
  <c r="M41" i="17"/>
  <c r="O41" i="17" s="1"/>
  <c r="I41" i="17"/>
  <c r="K41" i="17" s="1"/>
  <c r="E40" i="16"/>
  <c r="K39" i="16"/>
  <c r="L39" i="16" s="1"/>
  <c r="H39" i="16"/>
  <c r="I39" i="16" s="1"/>
  <c r="F39" i="16"/>
  <c r="E35" i="1"/>
  <c r="G35" i="1" s="1"/>
  <c r="I34" i="1"/>
  <c r="K34" i="1" s="1"/>
  <c r="M34" i="1"/>
  <c r="O34" i="1" s="1"/>
  <c r="M43" i="21" l="1"/>
  <c r="O43" i="21" s="1"/>
  <c r="I43" i="21"/>
  <c r="K43" i="21" s="1"/>
  <c r="I42" i="20"/>
  <c r="K42" i="20" s="1"/>
  <c r="M42" i="20"/>
  <c r="O42" i="20" s="1"/>
  <c r="M42" i="18"/>
  <c r="O42" i="18" s="1"/>
  <c r="I42" i="18"/>
  <c r="K42" i="18" s="1"/>
  <c r="M42" i="17"/>
  <c r="O42" i="17" s="1"/>
  <c r="I42" i="17"/>
  <c r="K42" i="17" s="1"/>
  <c r="E36" i="1"/>
  <c r="G36" i="1" s="1"/>
  <c r="I35" i="1"/>
  <c r="K35" i="1" s="1"/>
  <c r="M35" i="1"/>
  <c r="O35" i="1" s="1"/>
  <c r="H40" i="16"/>
  <c r="I40" i="16" s="1"/>
  <c r="E41" i="16"/>
  <c r="K40" i="16"/>
  <c r="L40" i="16" s="1"/>
  <c r="F40" i="16"/>
  <c r="M44" i="21" l="1"/>
  <c r="O44" i="21" s="1"/>
  <c r="I44" i="21"/>
  <c r="K44" i="21" s="1"/>
  <c r="I43" i="20"/>
  <c r="K43" i="20" s="1"/>
  <c r="M43" i="20"/>
  <c r="O43" i="20" s="1"/>
  <c r="M43" i="18"/>
  <c r="O43" i="18" s="1"/>
  <c r="I43" i="18"/>
  <c r="K43" i="18" s="1"/>
  <c r="I43" i="17"/>
  <c r="K43" i="17" s="1"/>
  <c r="M43" i="17"/>
  <c r="O43" i="17" s="1"/>
  <c r="K41" i="16"/>
  <c r="L41" i="16" s="1"/>
  <c r="H41" i="16"/>
  <c r="I41" i="16" s="1"/>
  <c r="E42" i="16"/>
  <c r="F41" i="16"/>
  <c r="M36" i="1"/>
  <c r="O36" i="1" s="1"/>
  <c r="E37" i="1"/>
  <c r="G37" i="1" s="1"/>
  <c r="I36" i="1"/>
  <c r="K36" i="1" s="1"/>
  <c r="M45" i="21" l="1"/>
  <c r="O45" i="21" s="1"/>
  <c r="I45" i="21"/>
  <c r="K45" i="21" s="1"/>
  <c r="I44" i="20"/>
  <c r="K44" i="20" s="1"/>
  <c r="M44" i="20"/>
  <c r="O44" i="20" s="1"/>
  <c r="I44" i="18"/>
  <c r="K44" i="18" s="1"/>
  <c r="M44" i="18"/>
  <c r="O44" i="18" s="1"/>
  <c r="M44" i="17"/>
  <c r="O44" i="17" s="1"/>
  <c r="I44" i="17"/>
  <c r="K44" i="17" s="1"/>
  <c r="H42" i="16"/>
  <c r="I42" i="16" s="1"/>
  <c r="K42" i="16"/>
  <c r="L42" i="16" s="1"/>
  <c r="E43" i="16"/>
  <c r="F42" i="16"/>
  <c r="E38" i="1"/>
  <c r="G38" i="1" s="1"/>
  <c r="M37" i="1"/>
  <c r="O37" i="1" s="1"/>
  <c r="I37" i="1"/>
  <c r="K37" i="1" s="1"/>
  <c r="I46" i="21" l="1"/>
  <c r="K46" i="21" s="1"/>
  <c r="M46" i="21"/>
  <c r="O46" i="21" s="1"/>
  <c r="I45" i="20"/>
  <c r="K45" i="20" s="1"/>
  <c r="M45" i="20"/>
  <c r="O45" i="20" s="1"/>
  <c r="M45" i="18"/>
  <c r="O45" i="18" s="1"/>
  <c r="I45" i="18"/>
  <c r="K45" i="18" s="1"/>
  <c r="M45" i="17"/>
  <c r="O45" i="17" s="1"/>
  <c r="I45" i="17"/>
  <c r="K45" i="17" s="1"/>
  <c r="E44" i="16"/>
  <c r="K43" i="16"/>
  <c r="L43" i="16" s="1"/>
  <c r="H43" i="16"/>
  <c r="I43" i="16" s="1"/>
  <c r="F43" i="16"/>
  <c r="I38" i="1"/>
  <c r="K38" i="1" s="1"/>
  <c r="M38" i="1"/>
  <c r="O38" i="1" s="1"/>
  <c r="E39" i="1"/>
  <c r="G39" i="1" s="1"/>
  <c r="M47" i="21" l="1"/>
  <c r="O47" i="21" s="1"/>
  <c r="I47" i="21"/>
  <c r="K47" i="21" s="1"/>
  <c r="I46" i="20"/>
  <c r="K46" i="20" s="1"/>
  <c r="M46" i="20"/>
  <c r="O46" i="20" s="1"/>
  <c r="I46" i="18"/>
  <c r="K46" i="18" s="1"/>
  <c r="M46" i="18"/>
  <c r="O46" i="18" s="1"/>
  <c r="M46" i="17"/>
  <c r="O46" i="17" s="1"/>
  <c r="I46" i="17"/>
  <c r="K46" i="17" s="1"/>
  <c r="E40" i="1"/>
  <c r="G40" i="1" s="1"/>
  <c r="M39" i="1"/>
  <c r="O39" i="1" s="1"/>
  <c r="I39" i="1"/>
  <c r="K39" i="1" s="1"/>
  <c r="E45" i="16"/>
  <c r="H44" i="16"/>
  <c r="I44" i="16" s="1"/>
  <c r="K44" i="16"/>
  <c r="L44" i="16" s="1"/>
  <c r="F44" i="16"/>
  <c r="M48" i="21" l="1"/>
  <c r="O48" i="21" s="1"/>
  <c r="I48" i="21"/>
  <c r="K48" i="21" s="1"/>
  <c r="I47" i="20"/>
  <c r="K47" i="20" s="1"/>
  <c r="M47" i="20"/>
  <c r="O47" i="20" s="1"/>
  <c r="M47" i="18"/>
  <c r="O47" i="18" s="1"/>
  <c r="I47" i="18"/>
  <c r="K47" i="18" s="1"/>
  <c r="I47" i="17"/>
  <c r="K47" i="17" s="1"/>
  <c r="M47" i="17"/>
  <c r="O47" i="17" s="1"/>
  <c r="K45" i="16"/>
  <c r="L45" i="16" s="1"/>
  <c r="E46" i="16"/>
  <c r="H45" i="16"/>
  <c r="I45" i="16" s="1"/>
  <c r="F45" i="16"/>
  <c r="M40" i="1"/>
  <c r="O40" i="1" s="1"/>
  <c r="E41" i="1"/>
  <c r="G41" i="1" s="1"/>
  <c r="I40" i="1"/>
  <c r="K40" i="1" s="1"/>
  <c r="M49" i="21" l="1"/>
  <c r="O49" i="21" s="1"/>
  <c r="I49" i="21"/>
  <c r="K49" i="21" s="1"/>
  <c r="I48" i="20"/>
  <c r="K48" i="20" s="1"/>
  <c r="M48" i="20"/>
  <c r="O48" i="20" s="1"/>
  <c r="I48" i="18"/>
  <c r="K48" i="18" s="1"/>
  <c r="M48" i="18"/>
  <c r="O48" i="18" s="1"/>
  <c r="M48" i="17"/>
  <c r="O48" i="17" s="1"/>
  <c r="I48" i="17"/>
  <c r="K48" i="17" s="1"/>
  <c r="H46" i="16"/>
  <c r="I46" i="16" s="1"/>
  <c r="K46" i="16"/>
  <c r="L46" i="16" s="1"/>
  <c r="E47" i="16"/>
  <c r="F46" i="16"/>
  <c r="E42" i="1"/>
  <c r="G42" i="1" s="1"/>
  <c r="M41" i="1"/>
  <c r="O41" i="1" s="1"/>
  <c r="I41" i="1"/>
  <c r="K41" i="1" s="1"/>
  <c r="I50" i="21" l="1"/>
  <c r="K50" i="21" s="1"/>
  <c r="M50" i="21"/>
  <c r="O50" i="21" s="1"/>
  <c r="I49" i="20"/>
  <c r="K49" i="20" s="1"/>
  <c r="M49" i="20"/>
  <c r="O49" i="20" s="1"/>
  <c r="I49" i="18"/>
  <c r="K49" i="18" s="1"/>
  <c r="M49" i="18"/>
  <c r="O49" i="18" s="1"/>
  <c r="M49" i="17"/>
  <c r="O49" i="17" s="1"/>
  <c r="I49" i="17"/>
  <c r="K49" i="17" s="1"/>
  <c r="E48" i="16"/>
  <c r="K47" i="16"/>
  <c r="L47" i="16" s="1"/>
  <c r="H47" i="16"/>
  <c r="I47" i="16" s="1"/>
  <c r="F47" i="16"/>
  <c r="E43" i="1"/>
  <c r="G43" i="1" s="1"/>
  <c r="I42" i="1"/>
  <c r="K42" i="1" s="1"/>
  <c r="M42" i="1"/>
  <c r="O42" i="1" s="1"/>
  <c r="M51" i="21" l="1"/>
  <c r="O51" i="21" s="1"/>
  <c r="I51" i="21"/>
  <c r="K51" i="21" s="1"/>
  <c r="I50" i="20"/>
  <c r="K50" i="20" s="1"/>
  <c r="M50" i="20"/>
  <c r="O50" i="20" s="1"/>
  <c r="I50" i="18"/>
  <c r="K50" i="18" s="1"/>
  <c r="M50" i="18"/>
  <c r="O50" i="18" s="1"/>
  <c r="M50" i="17"/>
  <c r="O50" i="17" s="1"/>
  <c r="I50" i="17"/>
  <c r="K50" i="17" s="1"/>
  <c r="E44" i="1"/>
  <c r="G44" i="1" s="1"/>
  <c r="M43" i="1"/>
  <c r="O43" i="1" s="1"/>
  <c r="I43" i="1"/>
  <c r="K43" i="1" s="1"/>
  <c r="H48" i="16"/>
  <c r="I48" i="16" s="1"/>
  <c r="E49" i="16"/>
  <c r="K48" i="16"/>
  <c r="L48" i="16" s="1"/>
  <c r="F48" i="16"/>
  <c r="M52" i="21" l="1"/>
  <c r="O52" i="21" s="1"/>
  <c r="I52" i="21"/>
  <c r="K52" i="21" s="1"/>
  <c r="I51" i="20"/>
  <c r="K51" i="20" s="1"/>
  <c r="M51" i="20"/>
  <c r="O51" i="20" s="1"/>
  <c r="I51" i="18"/>
  <c r="K51" i="18" s="1"/>
  <c r="M51" i="18"/>
  <c r="O51" i="18" s="1"/>
  <c r="M51" i="17"/>
  <c r="O51" i="17" s="1"/>
  <c r="I51" i="17"/>
  <c r="K51" i="17" s="1"/>
  <c r="E50" i="16"/>
  <c r="K49" i="16"/>
  <c r="L49" i="16" s="1"/>
  <c r="H49" i="16"/>
  <c r="I49" i="16" s="1"/>
  <c r="F49" i="16"/>
  <c r="E45" i="1"/>
  <c r="G45" i="1" s="1"/>
  <c r="M44" i="1"/>
  <c r="O44" i="1" s="1"/>
  <c r="I44" i="1"/>
  <c r="K44" i="1" s="1"/>
  <c r="M53" i="21" l="1"/>
  <c r="O53" i="21" s="1"/>
  <c r="I53" i="21"/>
  <c r="K53" i="21" s="1"/>
  <c r="I52" i="20"/>
  <c r="K52" i="20" s="1"/>
  <c r="M52" i="20"/>
  <c r="O52" i="20" s="1"/>
  <c r="I52" i="18"/>
  <c r="K52" i="18" s="1"/>
  <c r="M52" i="18"/>
  <c r="O52" i="18" s="1"/>
  <c r="M52" i="17"/>
  <c r="O52" i="17" s="1"/>
  <c r="I52" i="17"/>
  <c r="K52" i="17" s="1"/>
  <c r="E46" i="1"/>
  <c r="G46" i="1" s="1"/>
  <c r="M45" i="1"/>
  <c r="O45" i="1" s="1"/>
  <c r="I45" i="1"/>
  <c r="K45" i="1" s="1"/>
  <c r="H50" i="16"/>
  <c r="I50" i="16" s="1"/>
  <c r="E51" i="16"/>
  <c r="K50" i="16"/>
  <c r="L50" i="16" s="1"/>
  <c r="F50" i="16"/>
  <c r="M54" i="21" l="1"/>
  <c r="O54" i="21" s="1"/>
  <c r="I54" i="21"/>
  <c r="K54" i="21" s="1"/>
  <c r="I53" i="20"/>
  <c r="K53" i="20" s="1"/>
  <c r="M53" i="20"/>
  <c r="O53" i="20" s="1"/>
  <c r="I53" i="18"/>
  <c r="K53" i="18" s="1"/>
  <c r="M53" i="18"/>
  <c r="O53" i="18" s="1"/>
  <c r="I53" i="17"/>
  <c r="K53" i="17" s="1"/>
  <c r="M53" i="17"/>
  <c r="O53" i="17" s="1"/>
  <c r="E52" i="16"/>
  <c r="K51" i="16"/>
  <c r="L51" i="16" s="1"/>
  <c r="H51" i="16"/>
  <c r="I51" i="16" s="1"/>
  <c r="F51" i="16"/>
  <c r="I46" i="1"/>
  <c r="K46" i="1" s="1"/>
  <c r="E47" i="1"/>
  <c r="G47" i="1" s="1"/>
  <c r="M46" i="1"/>
  <c r="O46" i="1" s="1"/>
  <c r="K54" i="20" l="1"/>
  <c r="M54" i="20"/>
  <c r="G54" i="20"/>
  <c r="I54" i="18"/>
  <c r="K54" i="18" s="1"/>
  <c r="M54" i="18"/>
  <c r="G54" i="18"/>
  <c r="M54" i="17"/>
  <c r="O54" i="17" s="1"/>
  <c r="I54" i="17"/>
  <c r="K54" i="17" s="1"/>
  <c r="E48" i="1"/>
  <c r="G48" i="1" s="1"/>
  <c r="M47" i="1"/>
  <c r="O47" i="1" s="1"/>
  <c r="I47" i="1"/>
  <c r="K47" i="1" s="1"/>
  <c r="H52" i="16"/>
  <c r="I52" i="16" s="1"/>
  <c r="E53" i="16"/>
  <c r="H53" i="16" s="1"/>
  <c r="K52" i="16"/>
  <c r="L52" i="16" s="1"/>
  <c r="F52" i="16"/>
  <c r="K53" i="16" l="1"/>
  <c r="L53" i="16" s="1"/>
  <c r="I53" i="16"/>
  <c r="E54" i="16"/>
  <c r="F53" i="16"/>
  <c r="M48" i="1"/>
  <c r="O48" i="1" s="1"/>
  <c r="E49" i="1"/>
  <c r="G49" i="1" s="1"/>
  <c r="I48" i="1"/>
  <c r="K48" i="1" s="1"/>
  <c r="E50" i="1" l="1"/>
  <c r="G50" i="1" s="1"/>
  <c r="M49" i="1"/>
  <c r="O49" i="1" s="1"/>
  <c r="I49" i="1"/>
  <c r="K49" i="1" s="1"/>
  <c r="E55" i="16"/>
  <c r="H54" i="16"/>
  <c r="I54" i="16" s="1"/>
  <c r="K54" i="16"/>
  <c r="L54" i="16" s="1"/>
  <c r="F54" i="16"/>
  <c r="E56" i="16" l="1"/>
  <c r="K55" i="16"/>
  <c r="L55" i="16" s="1"/>
  <c r="H55" i="16"/>
  <c r="I55" i="16" s="1"/>
  <c r="F55" i="16"/>
  <c r="E51" i="1"/>
  <c r="G51" i="1" s="1"/>
  <c r="I50" i="1"/>
  <c r="K50" i="1" s="1"/>
  <c r="M50" i="1"/>
  <c r="O50" i="1" s="1"/>
  <c r="E52" i="1" l="1"/>
  <c r="G52" i="1" s="1"/>
  <c r="I51" i="1"/>
  <c r="K51" i="1" s="1"/>
  <c r="M51" i="1"/>
  <c r="O51" i="1" s="1"/>
  <c r="H56" i="16"/>
  <c r="I56" i="16" s="1"/>
  <c r="K56" i="16"/>
  <c r="L56" i="16" s="1"/>
  <c r="F56" i="16"/>
  <c r="M52" i="1" l="1"/>
  <c r="O52" i="1" s="1"/>
  <c r="E53" i="1"/>
  <c r="G53" i="1" s="1"/>
  <c r="I52" i="1"/>
  <c r="K52" i="1" s="1"/>
  <c r="E54" i="1" l="1"/>
  <c r="M53" i="1"/>
  <c r="O53" i="1" s="1"/>
  <c r="I53" i="1"/>
  <c r="K53" i="1" s="1"/>
  <c r="I54" i="1" l="1"/>
  <c r="K54" i="1" s="1"/>
  <c r="M54" i="1"/>
  <c r="G54" i="1"/>
  <c r="O54" i="25"/>
  <c r="O54" i="27"/>
  <c r="O54" i="1"/>
  <c r="O54" i="20"/>
  <c r="O54" i="18"/>
  <c r="O54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1ACD2229-C5EB-4CE8-B537-1DC3E96DA8FE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60A1B990-909F-48CD-B7DD-FEB5501895FF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71839850-B104-4139-9D83-D5BCFDCB145F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39495357-750D-4F55-BC4F-545BFD48EB16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F514EFBF-7CE4-4769-93E4-EA35AF81CD8C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39CF72AA-3D33-420C-AE29-A331296E8477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1C311411-7B87-497E-BCDA-C3001C617AFF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DE1B1B5C-F0FB-4066-8D4F-A109E5C264FE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D42D6A9E-A0A2-4EF2-9808-47B36958A8FE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3FD654B0-03FC-463D-A2C5-46986EC2E413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3AB1AB52-9B54-4FD8-BABD-74E8E56223C3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656594A1-DED2-4A9F-AA35-C4DA1C6E487B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A68962E0-B0B5-4A79-A78C-803E7F3E2316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B0720DD6-D842-4C47-B47E-5FC122F7E195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541AC720-6F41-4813-8015-8FBAEFCBF5C0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EBEE411C-6A84-45A3-9A36-2C1805433FF9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2CAC6FAE-ED59-4009-AA3F-FD724E2C37DA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F32AA2ED-E211-47F9-80F0-62960114FA92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886B656D-5FBC-4D16-A67B-45CA5AEBFE59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9D0F4754-2AC2-483F-A8C9-A2CD29297426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ECDAEEC4-D0AF-48BD-A5F3-295F1FB378A5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2D33DE70-5DD3-488E-885A-88EB58BCC67A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65AD6B72-BA25-43FB-BD29-1B16B1A35EBF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75D337AE-1D9B-4737-818D-28AB7B4C2A3B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B8549931-11BB-49B0-A4C3-AE9DFA6BD9BA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0ED37E76-786D-4B6F-ABE7-90EF32D13FE3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8899614A-A7A6-4111-BC62-0C8B0349D15C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CCE16D47-D681-4518-AA4B-510A51035123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299E020E-B2A7-45CF-972A-D0B3FC009215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FB259C15-E484-47FE-8994-FB8CDCA9A6F8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BBCC1B0F-96AE-4D65-BE65-EF60D06DE54B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6760C104-8722-4FE3-A27E-8CFB0239C141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C64007A8-1E10-42B6-A75F-17028EC0C34A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DD166D1C-E709-4824-BE58-1A9DB49A18DA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5AA365F6-B589-4ACC-B1CA-36F2F3C07B58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D7BC7D75-3EBE-4E1D-9B9B-638FCA4D54CD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21D0612E-C35E-4767-86CA-52692CEB831B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7C0F5260-D8DA-49B8-8FEC-A9266553EFEB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D370EC8B-9409-45CA-8633-591FB282D60F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7472672F-3C85-4302-B9FD-10574D6000AC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sharedStrings.xml><?xml version="1.0" encoding="utf-8"?>
<sst xmlns="http://schemas.openxmlformats.org/spreadsheetml/2006/main" count="367" uniqueCount="61">
  <si>
    <t>TABELLE STIPENDI - GEHALTSAUFSTELLUNG</t>
  </si>
  <si>
    <t>LIVELLO BESOLD. STUFE</t>
  </si>
  <si>
    <t>CLASSE KLASSE</t>
  </si>
  <si>
    <t>SCATTI VORR.</t>
  </si>
  <si>
    <t>STIPENDIO GEHALT</t>
  </si>
  <si>
    <t>I.I.S.                                        S.E.Z.</t>
  </si>
  <si>
    <t>ANNUO - JÄHRLICH</t>
  </si>
  <si>
    <t>Inf./unt.</t>
  </si>
  <si>
    <t>sup./obere</t>
  </si>
  <si>
    <t>TOTALE       INSGESAMT</t>
  </si>
  <si>
    <t>7ter</t>
  </si>
  <si>
    <t>PREMIO BASE</t>
  </si>
  <si>
    <t>Ex Comp. Incentivante</t>
  </si>
  <si>
    <t>I</t>
  </si>
  <si>
    <t>Qual. Funz.</t>
  </si>
  <si>
    <t>Lit. 36.000</t>
  </si>
  <si>
    <t>II</t>
  </si>
  <si>
    <t>III</t>
  </si>
  <si>
    <t>IV</t>
  </si>
  <si>
    <t>Lit. 45.000</t>
  </si>
  <si>
    <t>V</t>
  </si>
  <si>
    <t>Lit. 52.000</t>
  </si>
  <si>
    <t>VI</t>
  </si>
  <si>
    <t>Lit. 59.000</t>
  </si>
  <si>
    <t>VII</t>
  </si>
  <si>
    <t>Lit. 69.000</t>
  </si>
  <si>
    <t>VIII</t>
  </si>
  <si>
    <t>Lit. 82.000</t>
  </si>
  <si>
    <t>IX</t>
  </si>
  <si>
    <t>Lit. 97.000</t>
  </si>
  <si>
    <t>PREMIO BASE (C 51)</t>
  </si>
  <si>
    <t>INCENTIV. MENSILE - 100% (C 15)</t>
  </si>
  <si>
    <t>dal/von</t>
  </si>
  <si>
    <t>al/bis</t>
  </si>
  <si>
    <t>Qualifica funzionale - 
Funktionsebene</t>
  </si>
  <si>
    <t>Erhöhung</t>
  </si>
  <si>
    <t>Gehalt</t>
  </si>
  <si>
    <t>SEZ</t>
  </si>
  <si>
    <t>7bis</t>
  </si>
  <si>
    <t>ab 01/04/2010</t>
  </si>
  <si>
    <t>% Erhöhung IIS+Gehalt</t>
  </si>
  <si>
    <t>% Erhöhung IIS</t>
  </si>
  <si>
    <t>Alt</t>
  </si>
  <si>
    <t>NEU</t>
  </si>
  <si>
    <t>8bis</t>
  </si>
  <si>
    <t>scad.12/2013</t>
  </si>
  <si>
    <t>ab 01/05/2017 (Ausgangsbasis 1/7/2016)</t>
  </si>
  <si>
    <t>Personale docente provinciale - Landeslehrpersonal</t>
  </si>
  <si>
    <t>ab 01/07/2016 (Ausgangsbasis 1/4/2010)</t>
  </si>
  <si>
    <t>CCI del 13.12.2019 - parte economica
BÜKV vom 13.12.2019 - wirtschaftlicher Teil</t>
  </si>
  <si>
    <t>A (C1)</t>
  </si>
  <si>
    <t>B (B2)</t>
  </si>
  <si>
    <t>C (B1)</t>
  </si>
  <si>
    <t>D (A2)</t>
  </si>
  <si>
    <t>TABELLE ZWEISPRACHIGKEIT</t>
  </si>
  <si>
    <t>A</t>
  </si>
  <si>
    <t>B</t>
  </si>
  <si>
    <t>C</t>
  </si>
  <si>
    <t>D</t>
  </si>
  <si>
    <t>/</t>
  </si>
  <si>
    <t>CCI del 03.12.2020 - parte economica
BÜKV vom 03.12.2020 - wirtschaftlicher Teil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</si>
</sst>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€&quot;\ #,##0.00"/>
    <numFmt numFmtId="165" formatCode="[$LTL]\ #,##0"/>
    <numFmt numFmtId="166" formatCode="#,##0.00000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7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strike/>
      <sz val="8"/>
      <color indexed="9"/>
      <name val="Arial"/>
      <family val="2"/>
    </font>
    <font>
      <i/>
      <sz val="8"/>
      <color indexed="9"/>
      <name val="Arial"/>
      <family val="2"/>
    </font>
    <font>
      <sz val="8"/>
      <color theme="0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0" xfId="0" applyFont="1" applyBorder="1" applyAlignment="1"/>
    <xf numFmtId="0" fontId="6" fillId="0" borderId="1" xfId="0" applyFont="1" applyBorder="1"/>
    <xf numFmtId="3" fontId="5" fillId="0" borderId="0" xfId="0" applyNumberFormat="1" applyFont="1" applyProtection="1"/>
    <xf numFmtId="3" fontId="5" fillId="0" borderId="0" xfId="0" applyNumberFormat="1" applyFont="1" applyAlignment="1" applyProtection="1">
      <alignment horizontal="center"/>
    </xf>
    <xf numFmtId="3" fontId="5" fillId="0" borderId="5" xfId="0" applyNumberFormat="1" applyFont="1" applyBorder="1" applyAlignment="1" applyProtection="1">
      <alignment horizontal="center"/>
    </xf>
    <xf numFmtId="3" fontId="5" fillId="0" borderId="0" xfId="0" applyNumberFormat="1" applyFont="1" applyAlignment="1" applyProtection="1">
      <alignment vertical="center"/>
    </xf>
    <xf numFmtId="3" fontId="5" fillId="0" borderId="0" xfId="0" applyNumberFormat="1" applyFont="1" applyAlignment="1" applyProtection="1">
      <alignment vertical="center" wrapText="1"/>
    </xf>
    <xf numFmtId="3" fontId="5" fillId="0" borderId="1" xfId="0" applyNumberFormat="1" applyFont="1" applyBorder="1" applyAlignment="1" applyProtection="1">
      <alignment horizontal="center"/>
    </xf>
    <xf numFmtId="3" fontId="10" fillId="0" borderId="5" xfId="0" applyNumberFormat="1" applyFont="1" applyBorder="1" applyAlignment="1" applyProtection="1">
      <alignment horizontal="center"/>
    </xf>
    <xf numFmtId="3" fontId="5" fillId="0" borderId="6" xfId="0" applyNumberFormat="1" applyFont="1" applyBorder="1" applyProtection="1"/>
    <xf numFmtId="3" fontId="5" fillId="0" borderId="7" xfId="0" applyNumberFormat="1" applyFont="1" applyBorder="1" applyAlignment="1" applyProtection="1">
      <alignment horizontal="center"/>
    </xf>
    <xf numFmtId="3" fontId="5" fillId="0" borderId="7" xfId="0" applyNumberFormat="1" applyFont="1" applyBorder="1" applyProtection="1"/>
    <xf numFmtId="3" fontId="5" fillId="0" borderId="8" xfId="0" applyNumberFormat="1" applyFont="1" applyBorder="1" applyProtection="1"/>
    <xf numFmtId="3" fontId="5" fillId="0" borderId="0" xfId="0" applyNumberFormat="1" applyFont="1" applyAlignment="1" applyProtection="1">
      <alignment horizontal="center" vertical="top"/>
    </xf>
    <xf numFmtId="3" fontId="5" fillId="0" borderId="0" xfId="0" applyNumberFormat="1" applyFont="1" applyAlignment="1" applyProtection="1">
      <alignment vertical="top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10" fillId="0" borderId="0" xfId="0" applyNumberFormat="1" applyFont="1" applyAlignment="1" applyProtection="1">
      <alignment horizontal="center"/>
    </xf>
    <xf numFmtId="9" fontId="5" fillId="0" borderId="1" xfId="2" applyFont="1" applyBorder="1" applyAlignment="1" applyProtection="1">
      <alignment horizontal="center"/>
    </xf>
    <xf numFmtId="3" fontId="5" fillId="2" borderId="1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alignment horizontal="center"/>
    </xf>
    <xf numFmtId="4" fontId="5" fillId="0" borderId="1" xfId="0" applyNumberFormat="1" applyFont="1" applyFill="1" applyBorder="1" applyAlignment="1" applyProtection="1">
      <alignment horizontal="center"/>
    </xf>
    <xf numFmtId="43" fontId="5" fillId="0" borderId="1" xfId="1" applyNumberFormat="1" applyFont="1" applyBorder="1" applyProtection="1"/>
    <xf numFmtId="10" fontId="0" fillId="0" borderId="0" xfId="0" applyNumberFormat="1"/>
    <xf numFmtId="10" fontId="2" fillId="0" borderId="1" xfId="0" applyNumberFormat="1" applyFont="1" applyBorder="1"/>
    <xf numFmtId="0" fontId="2" fillId="3" borderId="1" xfId="0" applyFont="1" applyFill="1" applyBorder="1"/>
    <xf numFmtId="0" fontId="2" fillId="0" borderId="0" xfId="0" applyFont="1" applyAlignment="1">
      <alignment horizontal="center"/>
    </xf>
    <xf numFmtId="0" fontId="12" fillId="0" borderId="0" xfId="0" applyFont="1"/>
    <xf numFmtId="4" fontId="5" fillId="0" borderId="1" xfId="0" applyNumberFormat="1" applyFont="1" applyFill="1" applyBorder="1" applyAlignment="1" applyProtection="1">
      <alignment horizontal="right" indent="1"/>
    </xf>
    <xf numFmtId="43" fontId="5" fillId="0" borderId="1" xfId="1" applyNumberFormat="1" applyFont="1" applyFill="1" applyBorder="1" applyProtection="1"/>
    <xf numFmtId="3" fontId="10" fillId="0" borderId="0" xfId="0" applyNumberFormat="1" applyFont="1" applyAlignment="1" applyProtection="1">
      <alignment horizontal="right"/>
    </xf>
    <xf numFmtId="4" fontId="10" fillId="0" borderId="0" xfId="0" applyNumberFormat="1" applyFont="1" applyAlignment="1" applyProtection="1">
      <alignment horizontal="right" indent="1"/>
    </xf>
    <xf numFmtId="3" fontId="10" fillId="0" borderId="0" xfId="0" applyNumberFormat="1" applyFont="1" applyBorder="1" applyAlignment="1" applyProtection="1">
      <alignment horizontal="right"/>
    </xf>
    <xf numFmtId="3" fontId="14" fillId="0" borderId="0" xfId="0" applyNumberFormat="1" applyFont="1" applyBorder="1" applyAlignment="1" applyProtection="1">
      <alignment horizontal="center"/>
    </xf>
    <xf numFmtId="10" fontId="10" fillId="0" borderId="5" xfId="2" applyNumberFormat="1" applyFont="1" applyBorder="1" applyAlignment="1" applyProtection="1">
      <alignment horizontal="center"/>
    </xf>
    <xf numFmtId="4" fontId="10" fillId="0" borderId="5" xfId="2" applyNumberFormat="1" applyFont="1" applyBorder="1" applyAlignment="1" applyProtection="1">
      <alignment horizontal="center"/>
    </xf>
    <xf numFmtId="3" fontId="14" fillId="0" borderId="0" xfId="0" applyNumberFormat="1" applyFont="1" applyFill="1" applyBorder="1" applyAlignment="1" applyProtection="1">
      <alignment horizontal="center"/>
    </xf>
    <xf numFmtId="3" fontId="14" fillId="0" borderId="5" xfId="0" applyNumberFormat="1" applyFont="1" applyBorder="1" applyAlignment="1" applyProtection="1">
      <alignment horizontal="center"/>
    </xf>
    <xf numFmtId="4" fontId="0" fillId="0" borderId="0" xfId="0" applyNumberFormat="1"/>
    <xf numFmtId="4" fontId="5" fillId="3" borderId="1" xfId="0" applyNumberFormat="1" applyFont="1" applyFill="1" applyBorder="1" applyAlignment="1" applyProtection="1">
      <alignment horizontal="right" indent="1"/>
    </xf>
    <xf numFmtId="9" fontId="0" fillId="0" borderId="0" xfId="0" applyNumberFormat="1"/>
    <xf numFmtId="10" fontId="2" fillId="0" borderId="0" xfId="0" applyNumberFormat="1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3" fontId="15" fillId="0" borderId="5" xfId="0" applyNumberFormat="1" applyFont="1" applyBorder="1" applyAlignment="1" applyProtection="1">
      <alignment horizontal="center"/>
    </xf>
    <xf numFmtId="0" fontId="15" fillId="0" borderId="0" xfId="0" applyFont="1"/>
    <xf numFmtId="3" fontId="5" fillId="6" borderId="0" xfId="0" applyNumberFormat="1" applyFont="1" applyFill="1" applyAlignment="1" applyProtection="1">
      <alignment horizontal="center"/>
    </xf>
    <xf numFmtId="0" fontId="1" fillId="0" borderId="1" xfId="0" applyFont="1" applyBorder="1"/>
    <xf numFmtId="4" fontId="0" fillId="0" borderId="1" xfId="0" applyNumberFormat="1" applyBorder="1"/>
    <xf numFmtId="4" fontId="17" fillId="7" borderId="1" xfId="0" applyNumberFormat="1" applyFont="1" applyFill="1" applyBorder="1" applyAlignment="1" applyProtection="1">
      <alignment horizontal="center" vertical="center"/>
    </xf>
    <xf numFmtId="166" fontId="5" fillId="0" borderId="1" xfId="1" applyNumberFormat="1" applyFont="1" applyBorder="1" applyAlignment="1" applyProtection="1">
      <alignment horizontal="center"/>
    </xf>
    <xf numFmtId="166" fontId="4" fillId="0" borderId="1" xfId="1" applyNumberFormat="1" applyFont="1" applyBorder="1" applyAlignment="1" applyProtection="1">
      <alignment horizontal="center"/>
    </xf>
    <xf numFmtId="43" fontId="4" fillId="0" borderId="1" xfId="1" applyNumberFormat="1" applyFont="1" applyBorder="1" applyAlignment="1" applyProtection="1">
      <alignment horizontal="center"/>
    </xf>
    <xf numFmtId="43" fontId="5" fillId="0" borderId="1" xfId="1" applyNumberFormat="1" applyFont="1" applyBorder="1" applyAlignment="1" applyProtection="1">
      <alignment horizontal="center"/>
    </xf>
    <xf numFmtId="43" fontId="2" fillId="0" borderId="1" xfId="1" applyNumberFormat="1" applyFont="1" applyBorder="1" applyProtection="1"/>
    <xf numFmtId="43" fontId="18" fillId="0" borderId="1" xfId="1" applyNumberFormat="1" applyFont="1" applyBorder="1" applyAlignment="1" applyProtection="1">
      <alignment horizontal="center"/>
    </xf>
    <xf numFmtId="3" fontId="5" fillId="0" borderId="0" xfId="0" applyNumberFormat="1" applyFont="1" applyBorder="1" applyAlignment="1" applyProtection="1">
      <alignment horizontal="center"/>
    </xf>
    <xf numFmtId="10" fontId="10" fillId="0" borderId="0" xfId="2" applyNumberFormat="1" applyFont="1" applyBorder="1" applyAlignment="1" applyProtection="1">
      <alignment horizontal="center"/>
    </xf>
    <xf numFmtId="4" fontId="10" fillId="0" borderId="0" xfId="2" applyNumberFormat="1" applyFont="1" applyBorder="1" applyAlignment="1" applyProtection="1">
      <alignment horizontal="center"/>
    </xf>
    <xf numFmtId="3" fontId="15" fillId="0" borderId="0" xfId="0" applyNumberFormat="1" applyFont="1" applyBorder="1" applyAlignment="1" applyProtection="1">
      <alignment horizontal="center"/>
    </xf>
    <xf numFmtId="3" fontId="10" fillId="0" borderId="0" xfId="0" applyNumberFormat="1" applyFont="1" applyBorder="1" applyAlignment="1" applyProtection="1">
      <alignment horizontal="center"/>
    </xf>
    <xf numFmtId="43" fontId="5" fillId="0" borderId="0" xfId="1" applyFont="1" applyProtection="1"/>
    <xf numFmtId="3" fontId="9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/>
    <xf numFmtId="0" fontId="1" fillId="0" borderId="0" xfId="0" applyFont="1" applyFill="1" applyBorder="1"/>
    <xf numFmtId="3" fontId="5" fillId="0" borderId="0" xfId="0" applyNumberFormat="1" applyFont="1" applyAlignment="1" applyProtection="1">
      <alignment horizontal="right" vertical="top"/>
    </xf>
    <xf numFmtId="14" fontId="11" fillId="0" borderId="0" xfId="0" applyNumberFormat="1" applyFont="1" applyAlignment="1" applyProtection="1">
      <alignment horizontal="center" vertical="top"/>
    </xf>
    <xf numFmtId="43" fontId="3" fillId="0" borderId="1" xfId="1" applyNumberFormat="1" applyFont="1" applyFill="1" applyBorder="1" applyProtection="1"/>
    <xf numFmtId="43" fontId="18" fillId="0" borderId="1" xfId="1" applyNumberFormat="1" applyFont="1" applyBorder="1" applyProtection="1"/>
    <xf numFmtId="3" fontId="16" fillId="6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 wrapText="1"/>
    </xf>
    <xf numFmtId="3" fontId="2" fillId="0" borderId="0" xfId="0" applyNumberFormat="1" applyFont="1" applyProtection="1"/>
    <xf numFmtId="43" fontId="3" fillId="0" borderId="1" xfId="1" applyNumberFormat="1" applyFont="1" applyFill="1" applyBorder="1" applyAlignment="1" applyProtection="1">
      <alignment horizontal="center"/>
    </xf>
    <xf numFmtId="3" fontId="13" fillId="0" borderId="0" xfId="0" applyNumberFormat="1" applyFont="1" applyAlignment="1" applyProtection="1">
      <alignment horizontal="right"/>
    </xf>
    <xf numFmtId="4" fontId="10" fillId="0" borderId="0" xfId="0" applyNumberFormat="1" applyFont="1" applyFill="1" applyAlignment="1" applyProtection="1">
      <alignment horizontal="right"/>
    </xf>
    <xf numFmtId="3" fontId="14" fillId="0" borderId="0" xfId="0" applyNumberFormat="1" applyFont="1" applyAlignment="1" applyProtection="1">
      <alignment horizontal="center"/>
    </xf>
    <xf numFmtId="3" fontId="2" fillId="0" borderId="0" xfId="0" applyNumberFormat="1" applyFont="1" applyAlignment="1" applyProtection="1">
      <alignment vertical="center"/>
    </xf>
    <xf numFmtId="43" fontId="4" fillId="0" borderId="1" xfId="1" applyNumberFormat="1" applyFont="1" applyBorder="1" applyProtection="1"/>
    <xf numFmtId="166" fontId="5" fillId="0" borderId="1" xfId="1" applyNumberFormat="1" applyFont="1" applyBorder="1" applyProtection="1"/>
    <xf numFmtId="166" fontId="4" fillId="0" borderId="1" xfId="1" applyNumberFormat="1" applyFont="1" applyBorder="1" applyProtection="1"/>
    <xf numFmtId="3" fontId="5" fillId="0" borderId="1" xfId="0" applyNumberFormat="1" applyFont="1" applyBorder="1" applyProtection="1"/>
    <xf numFmtId="43" fontId="2" fillId="8" borderId="1" xfId="1" applyNumberFormat="1" applyFont="1" applyFill="1" applyBorder="1" applyProtection="1"/>
    <xf numFmtId="3" fontId="8" fillId="0" borderId="2" xfId="0" applyNumberFormat="1" applyFont="1" applyBorder="1" applyAlignment="1" applyProtection="1">
      <alignment horizontal="center" vertical="center" wrapText="1"/>
    </xf>
    <xf numFmtId="3" fontId="8" fillId="0" borderId="3" xfId="0" applyNumberFormat="1" applyFont="1" applyBorder="1" applyAlignment="1" applyProtection="1">
      <alignment horizontal="center" vertical="center" wrapText="1"/>
    </xf>
    <xf numFmtId="3" fontId="8" fillId="0" borderId="4" xfId="0" applyNumberFormat="1" applyFont="1" applyBorder="1" applyAlignment="1" applyProtection="1">
      <alignment horizontal="center" vertical="center" wrapText="1"/>
    </xf>
    <xf numFmtId="3" fontId="8" fillId="0" borderId="1" xfId="0" applyNumberFormat="1" applyFont="1" applyBorder="1" applyAlignment="1" applyProtection="1">
      <alignment horizontal="center" vertical="center"/>
    </xf>
    <xf numFmtId="3" fontId="8" fillId="0" borderId="1" xfId="0" applyNumberFormat="1" applyFont="1" applyBorder="1" applyAlignment="1" applyProtection="1">
      <alignment horizontal="center" vertical="center" wrapText="1"/>
    </xf>
    <xf numFmtId="3" fontId="6" fillId="6" borderId="0" xfId="0" applyNumberFormat="1" applyFont="1" applyFill="1" applyAlignment="1" applyProtection="1">
      <alignment horizontal="center" vertical="top"/>
    </xf>
    <xf numFmtId="3" fontId="9" fillId="4" borderId="0" xfId="0" applyNumberFormat="1" applyFont="1" applyFill="1" applyAlignment="1" applyProtection="1">
      <alignment horizontal="left" wrapText="1"/>
    </xf>
    <xf numFmtId="3" fontId="6" fillId="4" borderId="0" xfId="0" applyNumberFormat="1" applyFont="1" applyFill="1" applyAlignment="1" applyProtection="1">
      <alignment horizontal="center" vertical="center"/>
    </xf>
    <xf numFmtId="14" fontId="11" fillId="0" borderId="0" xfId="0" applyNumberFormat="1" applyFont="1" applyAlignment="1" applyProtection="1">
      <alignment horizontal="left" vertical="top"/>
    </xf>
    <xf numFmtId="3" fontId="6" fillId="0" borderId="0" xfId="0" applyNumberFormat="1" applyFont="1" applyAlignment="1" applyProtection="1">
      <alignment horizontal="center" vertical="center"/>
    </xf>
    <xf numFmtId="14" fontId="4" fillId="0" borderId="0" xfId="0" applyNumberFormat="1" applyFont="1" applyAlignment="1" applyProtection="1">
      <alignment horizontal="center" wrapText="1"/>
    </xf>
    <xf numFmtId="3" fontId="9" fillId="2" borderId="0" xfId="0" applyNumberFormat="1" applyFont="1" applyFill="1" applyAlignment="1" applyProtection="1">
      <alignment horizontal="center" wrapText="1"/>
    </xf>
    <xf numFmtId="3" fontId="6" fillId="0" borderId="0" xfId="0" applyNumberFormat="1" applyFont="1" applyAlignment="1" applyProtection="1">
      <alignment horizontal="center" vertical="top"/>
    </xf>
    <xf numFmtId="0" fontId="0" fillId="0" borderId="1" xfId="0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5" fontId="15" fillId="0" borderId="2" xfId="0" applyNumberFormat="1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6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869ED55E-C221-42D0-A850-E884D926268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1DE0CBC8-846D-4BCE-B798-5CAC73DD76D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1B1A2EF-C264-4A87-8939-C28AB8C7E05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0BB2E50-1FB4-4F37-B46F-85E9C657D93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2149543-B509-4B23-91CD-D710ED1E4D6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C9A5CD1-65A1-46E9-A211-72ED6441990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362A5D9-081F-4D33-9AD3-C7C8D166BDD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B863A27-9D93-45E5-A9EA-5A36700C5D0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B580B88-AA80-4085-9B9B-81CE23B3E16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CD38A3ED-C340-4EB3-87FC-F3E2E2FCE563}"/>
            </a:ext>
          </a:extLst>
        </xdr:cNvPr>
        <xdr:cNvSpPr txBox="1"/>
      </xdr:nvSpPr>
      <xdr:spPr>
        <a:xfrm>
          <a:off x="5334001" y="762000"/>
          <a:ext cx="140017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E92B06C-36E0-43AB-9B5E-FD776AC1D44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B36CD981-4D8D-42CC-AF9C-B7D6C8104A42}"/>
            </a:ext>
          </a:extLst>
        </xdr:cNvPr>
        <xdr:cNvSpPr txBox="1"/>
      </xdr:nvSpPr>
      <xdr:spPr>
        <a:xfrm>
          <a:off x="6943726" y="1219200"/>
          <a:ext cx="140017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C6BEAA2-9379-4FD4-8028-9EDD641F394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619262B-44D5-40BB-9E76-1818CF75FDF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F1C7EC1-B0A6-412D-BC41-6A23268B6D0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75A300B-E354-4A95-9CB1-57E1A992F7A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2A4E49D8-12D0-4BD2-B030-E4DF4E390F3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6C9DC71-126B-493D-9103-6162E678C8A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6E05432-C645-4113-B6A7-2BFA61B02B6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88EAD50-57F3-49EF-A597-0888C66E188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DDF7274-B5C6-439B-AF10-17317CDB4F6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984FFE0-D6DD-48E1-8D67-431840BDE2F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B93B71F-6110-4BA0-B603-315A95BC1A3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6CCF706-F367-4C44-9361-6962797BE3A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D30DB9F-B39F-439D-9173-6C574409BE5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6E161B0-B210-4B82-B465-87296629E69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80A82CB-332C-4043-9FBB-81D6AF061DD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2479F85-6F11-4372-8125-989824D54B0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C289B51-0901-40DA-A381-5038BFC7250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5EB2EFB-1AF2-46B0-B71B-C0DF2C66FC3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5464CF9-CE5E-4B21-AA84-644CE89DD50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4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F83AA74-48D8-4D61-8EC1-3B8C5235324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4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11DBB0F8-EF79-4AA7-9D5C-70B6976D009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5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4A658B5-F996-4564-91A4-B8FD5AA9264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51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8DA6607-A20F-4538-9BFB-EDD422BE681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5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1E87A87-5F4B-4701-94BE-10DFD31BB16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5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4D256F3F-4B8A-4F89-8976-B3BFE237753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5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5828854-FFB1-447E-B0F9-16D6A177914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5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071CB42-B732-409B-A351-4575AC760E6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5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8154116-0F93-409C-A8A1-CB6394FD052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5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1272CC6-88AA-48FE-A178-A5140D5D654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5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8D4013E-FE96-43BF-8109-DE0E6F48A6A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5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B6D3B18-6B2F-4A48-8184-5C1A5DFE01B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6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B08C40A-A71B-1791-31AD-29DAC7E5F62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2061" name="Picture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B819130-FD52-3200-E573-160C3A2598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4657C32-D8A7-4E61-A8C7-619D178820F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3BFC70F-BA32-4DCB-AFBD-8D1B2A621BA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D88883A-ADA6-424B-B322-56DFFDB0848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479D47F-56DC-4D52-9BD9-3F1D30B1E553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8FFF750-6491-41DB-90DB-F252601D7C4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093EF7E-8FF5-4FCE-8687-12B30496A65A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243FD9E-9CC6-41EB-84C9-91599D2D22C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947191E-CCF4-43A0-9501-E708D9BE2CDD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7FFBE67-4927-4990-843F-4D8D1985D67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A5F28409-7243-42CC-B7DE-BCD00AFDE9ED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73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D643933B-CD8F-49A9-91C7-7C6BF6AE06D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EF1D9B19-7383-40F4-A331-FD22B4F4E957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EF0248BE-B638-4C8A-9A6B-C1EEA7F2B5A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534CDCF0-E864-4C74-87F2-E372CCAFBD0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C74F39FE-51CC-44EA-815C-1602EBCFEC6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D7DF4EB4-45A1-4A5A-B483-35672596D51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A0620FD0-B134-4129-8B99-41D17694682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031C1568-8F50-4612-A4B3-083366CFB05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9965A0D5-AEFB-4830-B3DC-885BC6BA00D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64B2C8C1-A4F0-48C0-A495-B0EE020626F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730840D4-0E86-4E9D-A59B-D5006E8CCCD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5B96BC02-9F55-471C-8B21-3BBE95C4E19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E5048522-7DE8-425E-AD1E-830685B206F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18BA06B8-C44F-487C-8096-9AC7A5ACD88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0C22A472-85F7-4675-93FA-8CC069756B2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75313E97-840E-44A5-95CC-DD8A0CE7D8A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EDDE9812-370C-42C6-A5AC-F8F800513E0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0DAF922C-894A-4CA9-BDF2-D48BD18BF5E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A8748D01-13D9-49C6-9FC8-E0742DA57D7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A86B6E9D-6961-415A-BD0F-985E2979C68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D8811E08-FB8B-44BE-8012-9E37C823840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72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486D810F-B69C-4FB3-BC98-F2E6304D744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74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4051BB78-9BE8-42C9-A892-CEEF89F4E9B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75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93111A5F-C367-4D33-90DE-CF0D2B3AA09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76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1C96DEDF-A5C9-4E23-BD71-86FE03CCCFA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77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03E5F955-AC74-4DE2-91F2-C952E35AB33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78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13178D65-C26B-4E15-A4F2-0851B13E74A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79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BA97A2C7-2188-4F74-BAC0-0E55D29CF94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80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9598EFCE-D43A-4E65-BE7C-39D0F26163C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81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6E1CF200-E1B2-4823-A9E0-676564F29CD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82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4AB56CAC-C5DF-4FBA-AA30-03D6712F2CD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83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BCE43FA2-1357-4FBF-A4FF-CCB7D81DF30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84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0F4FC67C-8EA6-40A3-8A0E-727F9B03D4C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85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68AF7FC8-BD68-4E0D-3408-A293BD7D5C1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28686" name="Picture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CF4A82B6-DBDC-5A0D-39D8-D93AC4C068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856B5753-9FD2-4FCB-A020-FF1ED55C52DD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814F389-4B45-44B7-A7A1-B61D825EE16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42A86FB-C96F-4C3E-9110-AA2EF57D19D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1B7D7531-B18D-4D81-B0FD-3979BAD09487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180F734-8871-4BDD-8B36-46138E56C4B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0BEA08C-C483-4C7B-84D7-A6574BAB94EF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4E2E984-3ECB-4C1A-BA6B-CF061AB6DF9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10CA85E7-206A-4258-8664-F4C875390DD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A6345AC-74EB-4D01-8AED-5BAB260BA48A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F727B724-93AC-43B1-979E-A9A56D0CAA07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697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886EFCDC-2091-4670-A4F9-5A63D04E68A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76121D8B-AF38-4406-86FB-D23F7E3A0595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C3F84CE1-7AC6-4121-96B5-DDA4C6EF682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9CE95A6D-0724-48DC-942A-0EE9A533E5F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9DA756D2-1ECA-434B-B73C-5B74A68BB7D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46D207FD-62B1-4C65-9ED0-AC9C8DAB7FD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AFE23B52-F9E4-430D-8B7C-6848C2720C1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4AC80C9E-903F-4AC4-9CD1-81110806169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AFFF3D09-3F63-45C7-B525-6578702D034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E9DD652F-DD7D-4544-A119-A570524B2F6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75CE1190-BC2B-403B-84A1-A2BF195A910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14D04AA7-EE26-4D72-9217-63939E3E10E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D7647B56-C9ED-4CA7-A486-9C4FDE66182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00125113-4467-4109-B71B-0448E1A260F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14608EEE-8429-4BD2-9348-D1DD4A97107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2D09677B-FF0C-4458-B6BD-7B531021DC4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B123C00E-AC5F-4881-8E91-F285ADEA89C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17745772-F0D0-4638-AE60-E0AECE4F788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BCEB2E1B-B930-4602-B500-1F9699616A0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9D0BB298-A026-4FF8-9DA8-F789CD6B97B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94A90F87-8279-45B8-865D-D466DA152FB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696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A6D2EB9C-880F-485D-AFAC-52FD910585F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698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FB8E1BB3-8307-40F0-9B4A-91CAA5C097F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699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C2BB86A9-5115-43E8-A522-8CEC76828B4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00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ABD73D20-3F3F-44FE-8D18-4FC2DA55D0A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01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6299A551-0B0C-4306-A650-F0C17A4B28D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02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E40CAF95-CC54-4B44-909C-63305370BF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03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1BB170F3-AE00-452A-B7DF-CBDCD6DB7ED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04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D4C9A11F-CF05-48CD-8899-49BE0406C27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05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C0CA8065-305E-421B-BE54-04800EC3779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06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761E4D47-6EEE-4A98-9FC7-465A77A8449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07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6821EB45-B762-462F-8762-5B4A9C020DD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08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E5D8D9A5-C6A9-4831-8DA4-10FEA2F19D7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09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9AE88D1A-1857-9658-A994-B851E37EBCA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29710" name="Picture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F88345ED-8853-7740-7226-A9BD7DDE2B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1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CB4953F7-DC8A-44D0-BB54-C51776856F4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CC7F480F-C425-4CE7-A2CD-41E72447AF6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3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0BF40434-B6FD-4C4E-A804-F689DDFEE6B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4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302E027D-F70F-45E7-A792-00068127B80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5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6F69977C-03D3-45ED-8033-22E1C4DAB56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6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B701D3A4-3673-404F-890F-1B5D26393AA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7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AEAD1552-44F5-457E-B8BB-57D00F0E2A8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8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3B0FF7B7-2F4B-4D50-96D8-C6C78E508F5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9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53AA81BD-2F9D-4D6E-963E-3292B198904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0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E56CE111-BAA5-4952-B044-B4B6FA8D7D3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1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4DCB2546-889F-4238-A2F0-3B2927156A9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EE1F2E18-9732-4F82-80E2-4EC3BC59C03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3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94EE65CF-6AA8-469C-9EFA-FA02D0AF0EF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310E6A20-AADD-417B-9F1B-4879AA238C8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CB3408D6-686F-44E3-A995-EA59776ABAD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2E8A9E13-6EA4-4398-A738-3F91F3C791E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3A157F24-1F81-4E13-98FB-B7E8981111E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4A1C38B5-50E2-46D2-A31D-FFDE3DA1812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014F5E3E-15E5-4543-99C7-46D3F2462DF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3D33D8B9-F195-4487-9CDB-5BC1552E154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72167B48-7AB0-4E12-A927-37E22498C5B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5314A7D2-974A-4F03-BC1C-75D77019674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4D3DC5B3-991F-4F2A-991A-3B2913F3197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96085CFB-E8E0-4585-A700-B595F92723F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0DA25DC1-C2A6-4635-8630-E670AA39679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FEA6CB55-0C8F-4E70-B6FE-68089D0DC9C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F8A093C4-B0DB-43CD-8FEB-15CFACBF3E9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85D2CDB3-BF92-4864-A7EB-61AE2B83818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8D339E82-104C-4C89-9EF7-9A0EC2606FB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982920BB-2E70-4585-839E-03CECD151BD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3B464CDF-9E26-4F7F-BC1A-6A34AB0EAEB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0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16407C53-FFDA-4FAA-B3ED-94D880396F9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2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56085968-4870-49D9-91ED-8B45F55A45E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3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F47AC7F8-3ADB-4AC6-B298-FE8356F800E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4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686DA4D7-647B-45AE-A987-99D1169CA61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5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030BE118-0F95-450E-8B2D-B9B44C3A794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6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5DE04D6F-2079-4092-B1DF-B6EC984318B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7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DF68AEB0-5275-481A-8237-92BC9D6540A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8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61B31430-0FA9-494F-B271-47E3C17CB9F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9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82EFF107-FDD7-42FC-A4EC-3874503E890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70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0AC58B15-75E0-4DE8-85B8-569E7357510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71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274320F7-0A6B-FC8C-332A-4FABB5E20CC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11</xdr:col>
          <xdr:colOff>590550</xdr:colOff>
          <xdr:row>1</xdr:row>
          <xdr:rowOff>95250</xdr:rowOff>
        </xdr:to>
        <xdr:sp macro="" textlink="">
          <xdr:nvSpPr>
            <xdr:cNvPr id="15372" name="Picture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37FBDCCA-22D7-8EBE-39F2-890437CD89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46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B9A364D-433C-4933-8B8C-F13427C6897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CEDD7AC-9616-4995-8903-25D2D524498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3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5DF9B29F-AEB0-4BFA-BFED-6067D244CC4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4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9E94789-1B54-4A4D-9318-403DED9B002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5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E9F5C53-63A3-4DAB-B9D7-B9976C164ED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6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926D552-D011-4A90-B02A-91484A0A950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7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9C9849E1-C276-448C-826B-B3054616EEB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8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3679C494-BE03-4499-BFA4-67BE5CC238C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9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F49D72D5-ABD6-4490-9576-0E31FC8357D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2DCC18E0-8C4D-42E3-85B7-AADFC994B38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1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08D0231-1438-47D2-83F1-67EF7506E03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2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4D212FD-6299-4A17-BCF9-3590DA6E6F8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3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113D2208-1E74-4C6D-97CB-7A025D5DAD9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4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25FE7215-33BA-4B15-8DB2-103DDDA444D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5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9ABAB28-6114-445D-AC55-C3EEDDE4BBA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6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1ABA4BF0-6D83-46B4-AEF4-3F6EA29D42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7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9BF282A1-61A9-4FFC-8C21-7457EF0F0B8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8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B6965F7-9DD7-4568-879C-A55643961E3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9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D67DAF5C-D540-4D0F-A47C-E9911334DD0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0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A504EDDE-9BA8-4D92-AC08-D1B65574DA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1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3808707-7252-4DDE-AA80-0E77BD577B2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2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F623BC3-332C-4E4B-86B8-BE6536E8D97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3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0BF29FE-F09F-40BB-AABB-F063A956667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4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5555A5C5-0223-4C9D-AF72-7133ED2514A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5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09B9D1C-3971-460D-9069-5C60B731FF8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6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163AFB1-11E6-4E47-BF58-091A983BD86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7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4A3224E-ADAF-4AE6-977B-6EEF598341B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8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6F8BBA8-248D-453F-8492-348FA49093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9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726DA88-04EF-4CE1-A76D-CFE7088E5F9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30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AE62D1E6-DB2A-4A6F-A202-C729AF1F616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31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AA972CEC-5859-437E-AFC5-A7F66EA792C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24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C82E983-5004-43F3-AF62-035B02D3740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25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F9AE918A-AAD7-45AD-B8F8-2B8F64932AB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26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21F5984D-2250-4B6A-802D-57A6349EAE5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27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D52043AD-783A-496D-8D96-BA3D0036075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28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515E367C-5464-4759-8950-E101A148CCC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29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53D5A8AD-048E-435F-BB6E-C3659F0F66D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30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FF96662-5D0C-406F-B3FB-932701B684C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31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F183F2B2-B13B-4076-BDC3-FFE9A3181C6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32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12902552-E263-410D-AA15-63B441D0917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33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78CA2BA0-C7A5-43B3-A6D3-2C88DC28AC6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34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9B1A4EA-E3D1-3D78-2E51-CCA4972A60C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10</xdr:col>
          <xdr:colOff>666750</xdr:colOff>
          <xdr:row>0</xdr:row>
          <xdr:rowOff>600075</xdr:rowOff>
        </xdr:to>
        <xdr:sp macro="" textlink="">
          <xdr:nvSpPr>
            <xdr:cNvPr id="1035" name="Picture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6F27238B-E448-3A5A-7628-CCED95AC75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44745E8-B21B-4B53-9AE3-A8F4F574705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BFA7E29-6744-45BC-BBAA-6E5851D7DE2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7F5C349-54BE-4E4D-8A1B-C3F52EE73CA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D329D1E-E0B1-4EEE-95C9-F107B94056A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8DDBA0B-0BAB-4D16-B440-10597AF28B3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4AC5A247-5BA3-4BA7-BEE9-EDEBD69F1FA2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B8A3B31-E599-4291-80D4-99A1F2FF204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2B69FA3-56D2-4D03-829D-91DBA29D6A0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8BF1243-7F08-4C1D-9289-CD089134DCDD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F848800C-90EA-44B6-A501-CA7DF617CE30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33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BC85BB41-2EB3-4840-9E01-D51C670E048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218412E1-74E1-4C79-9638-5A561D0E4324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3EF3A781-4937-4D9C-A993-EABF79AACC0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70466126-F237-440B-BCC3-E6B5E40DB15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88AB1E30-96A0-40C9-A6A1-A989832A9E5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C651CF09-5FD2-4D08-AFAA-9F1800DA36C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1B050D43-3279-40E9-BE4D-83E23BCB366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223645C9-47D3-42E5-9B60-7447D5A8823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A32F8F1C-7C78-4683-95EF-4926619A90C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B42729D3-762E-4A0B-B984-88EC5E175BF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CF284C44-A354-4A7A-AEE7-B9C215162CB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1D21C558-0C01-433E-AC8A-B73279A06DD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16DA5009-150D-4957-B954-5804040F7C4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4AB5995D-1213-45FA-B602-DB7F2B2B225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10082432-F197-47FF-979E-3C7BB8F4BB2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DCB5E66F-376D-43DD-9282-72EF6B18214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45F75334-C434-4DBD-B0CB-6D8F8FC0586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470883C9-4FA0-4517-86D8-D628C9D91BB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22B291F6-62F8-4A1F-BB5F-2C042CAA28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BF33E1F1-AE17-49D6-ADF0-77BC181F4D3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E8D1A70E-B63E-4013-BF74-83E71517CFF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32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6ED3A81F-A9C8-4977-AB50-78CEB1E1630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34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F8643F6E-397A-41B9-AA1B-6FFEBCE358B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35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6EB02F3D-59EB-4533-A89F-B18975DA9DA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36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CC807BAB-B58E-4F08-B4FA-2BC24616FE5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37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C5137111-97AA-49DE-949D-062B1BABB9A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38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02AE881F-D871-4E6C-932F-F5E7E152FEF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39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EBE81FE5-4361-4FAA-AE23-443EC0D0BEC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40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5D667CE6-2F25-4FF4-85A9-36EF31B97D7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41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E8903776-B6E9-4EEB-ADBB-5A9A28BB73A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42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64434FF4-D6DB-489E-B637-8772F843596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43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43686BA8-30F2-4F9D-905F-C2759A110B1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44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A8B36DFD-14A9-4821-8007-07FE53FE213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45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8ECF5959-5758-3769-85E5-1EDC319D870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18446" name="Picture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4C9175F0-CE5E-71F7-C80E-DA74EB7E7C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B9B035E-C0C9-444F-8989-3875FC2BDB8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CAEE207-0D9D-4AC4-ABDF-F09DCEC4710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338B2AB-0373-4FE4-90D9-30C387879CF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A69BA0D-300A-4CD8-BBD2-A7942B8CA6BF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0884C73-642F-4BA4-914B-DC1F5A1529B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20B4DDA-CA27-45F5-A510-7AB5BBB8472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A6EE3DB-ADE9-44CB-8125-DB552F291FEC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28A127D-5154-4F62-8B9E-DF82011CDE7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2800016E-375B-459C-9ECF-15C36467B36A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14AA4443-8F7F-494A-AE5D-0013707F6A60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57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34CE5F7A-1B9A-46C7-B106-36D06BF139D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2E30229B-752D-44E0-BCD8-E42EBD203E15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5E6C2A7A-2B29-4C50-8582-6039DA9B817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CCF318FC-E735-40FB-B9D9-1F5D10B353D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9EF9FA63-051E-4F65-903C-74582F511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355C98A7-FD49-4130-851F-C06AFB1460B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57FF6F00-3E46-46FC-8161-51B7330F5B9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A62D1D9A-43BC-4DAB-8BA4-1298D533F68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734A3AB3-3CF9-4F56-8622-A1D027BD04D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4DF715B5-9DDB-4C95-9C9F-B35844B1965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9B4A62BF-E272-4080-816B-8685CBC6E99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CE329916-E180-4102-B4F3-BF044039FED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75A544EF-76CB-4E70-A7C4-0ABC885B75A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266D5D77-CC6B-4797-A867-4151F82030C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80D78608-D351-496E-B5AA-D4F7A7C29C3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67E25C15-18F7-4A6C-ABFF-9B1A534B6E5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0F166473-4FC4-4A59-B26C-D69B3843BEB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785B1F18-6CE9-4FD6-8798-3D3F3D65EA7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016EB998-4F30-4D0C-991B-93D1364BF0E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6108606C-9758-4B01-A1F4-DB72B59193A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63422D6F-6D86-47CF-A249-2DA7555BEC6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56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BB2CB038-1D37-45F6-AB8F-CC6C71BEA2B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58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6F2837B8-BFA0-4E9B-816B-3794645292E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59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F9B8B2FE-8078-4430-93CB-95CD16B471C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60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EB92D7F9-3C09-4E93-A8D6-598AE70F9B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61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623F0539-A7EA-4FDE-8FD0-EC620C22D3B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62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B607563D-43E8-46EA-9CE2-33F43B21C9F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63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C47EB465-EEA5-4722-A16B-47C581A07DE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64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0494E16B-98D6-43D2-BDD6-58212045828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65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774B5A03-9244-46C7-B055-82A1A15DCAB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66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7C9EA3AB-A936-4186-938F-CDF04DCA637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67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E1B9E89E-91D4-4C50-AE28-6FE877B0BFA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68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399E1D34-85F1-443B-BB98-197702CC7BE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69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98B9141C-8924-73FD-AF73-69EF605B532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19470" name="Picture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F9956EBB-CFD5-6E2F-FD14-0CDC498853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162070DE-1919-4AE2-B15D-AB073E77BB7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145C2CB-2076-41B2-B8C1-A3D98760D25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771BEA6-9F4E-436B-ACA1-101C6F57D7C3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94A1089-AA6A-4E16-ADCD-3FEB52824613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4C2B0A7-CA55-496A-BA49-5A710417952B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2501CD0-D1DE-4F7A-B809-7021DFB7E633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015936D-B5C4-432F-BB59-4B7688172DD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B94D717-82C7-4FC8-A192-E435C9E43EEC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9784F83-EAA6-4022-8427-7EB2892299F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1446F183-879B-41D6-91E4-84EF8A507DA9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05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3C75E1B8-2183-4C29-9855-F296840C483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ECCCCABE-EA22-4A65-96B9-0D8F6D084CA0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F22F05EE-9532-4E3E-BAC6-908B065AD31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517EC501-4DED-4D59-A445-F33DFDB3A7B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4C1FC7EE-3F3A-4E2C-AE3E-5099CD4062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715D1DD8-D712-4E10-858A-673374BBCEA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535C8F5D-764D-4E07-9EB3-40D28E11786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1782DC4F-F865-4041-8128-A760CE8C1B6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3DB3F084-3179-4491-B5D7-CAE9F994E59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685B4AEB-81F1-4653-9943-806F558AFB8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42C4298D-BCB5-4383-9845-8D6AE887695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99351F92-CDF4-42B1-9E61-B5BAF5BD4E6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B2A3E4F4-51D1-4970-9A64-25C31B29EBC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D507AB40-D653-48F8-A61D-BB10365AF8E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8E7D8E5A-4782-435E-9855-7ABEDAFA174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03DFD7E4-2AF1-4AE3-8185-8E3883AD237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A9CB7126-8F0C-49A8-897E-5DACC176847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E9FC019B-B746-42E9-AD5D-1B7DB62AF46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E371F651-777A-4C02-9054-4C2A27188A9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9DA6ADFB-3765-442C-85AC-A69EA54002B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3748E2B2-3BD3-4228-BCFF-C4790560857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04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AC387B2F-17CF-48DB-8EB0-95D441DE1CE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06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933A9644-49BD-4717-9C46-3BB846950A8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07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1FD8CB83-A431-48C0-A1EE-F06074FA6DE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08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ED27B9C9-2F0E-4B94-8A78-5F726B79946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09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2B6064C3-DA80-4EF7-94F7-F554C343464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10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D56EB7DE-2422-435A-89A0-DEE8447F3F1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11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DAA2C454-AE0D-47CA-8658-8E763889D7B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12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0995AE8F-1F65-4982-92BD-FC5FC726522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13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E47D283A-C69B-4CAF-A50F-C0A92D66075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14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897E1ACF-04BE-4BF9-AFE4-88B243EBBAD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15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01DE1B74-4978-4515-B146-AA4961404B3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16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E07113D1-C0C0-42EA-B668-AACFD23BD51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17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76767944-2266-DDAB-EE44-72D60E854C2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21518" name="Picture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F43BCA19-2FE0-2781-72A8-0E364A7A42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81CFAC1-57FB-406F-AA2A-FED46F3603B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05D3478-1EFE-4765-8C4C-4CCFFAB586E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AB37CC5-0C96-4DFD-8736-C0097324E903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2F74F1A4-6AFB-4D69-BB34-459A238F86B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1EC6BE97-A856-47DE-AB8B-A340DAA43A8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B8B90A8-16C6-42BF-9066-B594A46165B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543A5AD-003C-43DB-BF64-D82C06754F41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083C55C-DA27-41AD-B867-383DB854124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6097894-6DBA-4153-865C-E3C82C1ACAC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2B2F88C5-E3A3-4E22-A9C9-62DF51F19EE1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29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2311957C-35B8-409F-8DA3-12E13D570D0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7AE9D37A-AA54-49C3-AAFC-2ED7D2444342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C5670B68-2AD8-4659-928E-64145892009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466C2271-5C14-4213-B8E3-A9E80E79EDA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C6412CE4-A7E5-4C3F-A45D-CF59E0B213F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80892A81-38EC-4B28-B2AA-E85185886CE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86949406-9A5F-43C2-B6EC-8747756F7DF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B9A57A05-1B39-4D7F-8F00-7524791FD9C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221AEC7F-A409-4C35-B603-140E188768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1664EF89-DBB7-4A0B-BA5A-147CC0E7550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73C96111-DD98-4BF2-ABA2-74E947680A4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005AEFD1-3B56-4A0A-A1F0-4BFFC55A281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EE7AFEC3-4997-4352-B028-4947C420A36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8B5DB918-9B2F-4B4B-A214-EF6EDB8ACE7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D44DF0DB-CB56-487E-B271-A38920EAF1D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A0429F0B-2753-43A3-87D5-83CFB3B0FA0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A40BA773-B97B-4939-BC10-DB712761ECE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01B76585-8EBC-4C1F-AE15-3D9B974AEF1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4DC0EA51-3356-44CA-8332-FC4BE2CCED7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9B026BDC-5ADE-4A9A-B1E2-67F1DE4E5FB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82B9982F-1BF9-45C8-8BAD-A99297D6004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28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C759CD0F-A006-4ACB-A4BC-3AFF1859422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0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59F97118-9A81-4D21-8D4B-13BFCE1E6E1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1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65061D4E-F2FD-4F61-8888-866F58A0A8D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2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56E4574B-667C-4250-A502-BD8748830B9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3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0A421EC1-FAB5-491D-8BCC-BC87129BC12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4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2CC31119-8BF7-481A-91DA-6F253B8667B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5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7F58171E-B345-4DCC-8693-2281A31BF23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6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851BF0F9-0F7A-4026-8463-9A6C3D6CE94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7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B1AB17CF-56CF-4CCC-A759-C122CC0443F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8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E7A86324-3D87-47A9-B250-49FAD796BF7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9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FB2AB186-8ED6-4A3C-AEBE-0DFD7AF66FB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40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1C5D31FD-334F-49CC-8A55-DD4636237F5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41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675D1FD3-558C-F596-AD13-7C586AEE2A9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22542" name="Picture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EBE6CAB3-9AF8-EF9C-BA0B-B7460FB273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EA62F0C-D16A-4C0D-A1FA-A6E0A24B387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45A828E-96E7-4886-A350-C2DD304512A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A8C6687-A4A4-4937-BE7E-9FED53509C4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A8305FF-BC20-42C7-95C0-8F192292EF34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6FC5352-3A33-49CD-9611-464C419EF9FF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B27793E-F1CD-4D82-8DDA-D85886F07FC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9A61566-AD52-40AE-873B-1FA79528227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F99FDFC-C601-4034-AF3D-57FF4AF5C45C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D35075E-6DBB-46A1-8839-D5BFB511EF33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A0752258-D61A-4A79-80DA-D3B68143CED3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77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7476B39B-6F42-41E1-877E-F9D67D51768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A29E13AD-95D4-4AE1-BBA3-F2C0754D523A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F8C8900F-AF31-47F7-9B63-3FCB9D2B204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27A2C01A-E5ED-4864-8CF7-DB0A6CF066A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5B8A7531-7566-473D-9782-C97F3B2BD73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BA0DB271-B322-44DF-8095-C2D8F3C1B0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59858BF3-E4FD-4C53-972D-ED70FF573C1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EEA83BDC-1A72-4339-B6D9-6842B8D182E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3B9BC885-ED1E-4746-BD58-BE28B55F92D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8AC1C1C1-55CC-4A55-9AE5-EB22D2BB298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EB5541E5-12D5-46A8-A129-0CC1D92E175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B9F6F248-C817-4503-8E46-3D6FB2D2688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4E63400E-3DF0-4BB2-A7E6-B7C9AEDBB96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EBA54AFB-9381-4C51-95F7-42FEF061FDF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6C46959C-283E-49F2-A36D-72A8475E53A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81B795F3-EE6A-470C-895B-E0EB0AFEC6A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DDAB8F00-CE2C-4324-B2E3-445FBD405BC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21B08A55-2656-4E6E-AE33-08ED19E822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AE0D32EC-B24F-4E20-AA2B-78434574F09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43E7C881-F298-4773-87B2-058D532285F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B3B5BD9A-0DB2-4208-94CD-E2CFB45AB63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76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F8A7763A-CE86-4471-8C45-2D5D75838C0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78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40365C93-A835-4A9B-939D-1BEF86842B7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79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3FAFAE67-4633-45CF-91E2-D5F598B824F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80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C77C2CCD-D6A0-41C7-A18E-6B0C3D76E52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81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7041D3C3-13B1-44DB-BD4A-E08B2415406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82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0B1BBF8E-1856-42F8-985E-715BC677A9B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83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F3151538-D29B-449C-8047-A44AC549D3D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84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8973F431-58B1-4735-A1FC-B041BD23446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85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C73B0BEC-7181-43D8-B60E-4EDBE921EFC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86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623085ED-2634-4597-AAD3-31A93AC1458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87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CA25E860-EE1C-4596-89AE-E77077B5F3A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88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C5412E76-CEB5-43DA-BFF2-09211C7B430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89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7ADC9CBF-592C-9B66-E257-B7BAD60052F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24590" name="Picture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C221EB5E-97BD-8CFE-3BA8-7272FD3B19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77CF90F-64A1-4202-A361-44EEE5562E3F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2D88EFFD-1DB1-476A-B326-9FAEB1C1DDAB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F27C3B6-549B-4061-892F-BAF89BAF3E3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78EE335-8895-425B-A08A-ABF1D1707D1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BB271AA-B904-438A-BF54-68F0E7C3756C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2ACC1C3-27AA-4413-BF91-DE5162F16ED4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87C8216B-2349-4585-9AC4-C8DC5F775C41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2E2A5F2-D54C-48A6-8D44-7C67B3EC7B1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6A7A8EB-28F3-421E-9509-3AFC2F7F55E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9ECE618F-9919-4E40-810B-12302D659B9C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1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AF03FE50-DFE5-40CB-9D49-B01411F6A23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1A519D0F-4F9F-434E-A786-5D2F9B4372EC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879600E0-3515-4DD0-9F52-010E76EA595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C746CF58-F40C-4F8B-A771-2F9F196646F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7720AD8F-270C-47A9-9EEF-7E78DE66015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B8F2BE00-7592-4C6F-9270-7FE099EF303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2FD61BBC-E332-4473-A25E-E5041C7B829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5E17AFB8-B739-4040-B8E6-ECDA5407FC7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461AE911-CF67-4FD1-91C9-654E90CB755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C7FBB413-FAF2-448F-B53B-E9E41E65A0C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E58F87DC-FCAC-4D2E-B1A6-1C1D5085859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10D3489B-F3BD-4EA5-8B5A-C0A9FEC436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2A62A758-C93A-42CE-AC69-DE931DF27DD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2C1868CD-F6C5-442D-9738-A347D803D2F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7EAB6CC5-0802-4342-BB3E-4C3193A94C9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8A68E7B6-711B-4DF3-BA7B-BA021415CC0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40D67F92-46F2-4B07-BDB0-4B2B7225AC9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576A6A90-C4BD-41A0-B4B8-5CACCE6F50D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BA7272F1-5D2D-4C4D-A87C-B369C8D26A0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AD3C11C9-8226-45A4-9A2D-76E9B47D89F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6FEFAED3-90A4-42F1-BFCE-6E3C8807F6D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0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000C098C-D4BC-4AF1-B6DA-6CFF74FA87F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2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194F0088-38F9-403D-9015-3A21AB7425C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3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615159B6-3319-451D-9CD8-ECA691FFF00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4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229D4F19-4A2A-4626-A03F-DA6269148B2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5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FE6EA36A-BDF3-4C8D-AAD0-8A4FB804779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6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587D823A-5FA7-45FA-A7D3-077F4F7420F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7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FBE87910-A1B2-4FCF-9E75-B7E20A11534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8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7145A1DC-CD5D-427B-9001-53BA5976813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9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62D4A635-E68E-40A0-AC2C-81218C2D6D6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10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8B86ECDD-FC74-4F2E-8AAA-0D1F49CF08C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11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10CCE498-B787-41BA-BCD6-AF17857AA9E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12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1FEDAE5C-E2B8-4FE5-9958-617F73E0DD3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13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22128775-970E-FA4F-455A-C9DEC71E5D7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25614" name="Picture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4330634F-2A99-E189-EA7D-C671B5E0E2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7119FE4-64BC-410C-9329-9C0C75BE956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67D1570-AC9D-46F1-BD73-9AA4EE384172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2886A7E-1181-4103-8BF1-7834B4747311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FFA0E93-6F01-476E-9D05-3DCA0F286DB1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C7CA06D-7435-4DC6-B37D-E73D258C784A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5A208E0-AFFA-40DA-B5D6-3F45B65E64D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4E921C3B-22F0-44D6-A675-CB9488B1913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3BC507D-B422-4977-BB0B-D0591996901D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FBF0B4D-264D-49BC-A605-291F48606EBB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F6137842-FED5-493B-BFCC-F2B81DDBD7A9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49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4591170A-D5BC-483E-B1FE-5BBA9B6C56A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6550675B-5BF0-4EAE-9A7C-8F38F42243B7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06DEA31D-F625-4DFE-8AF7-69B2152D143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7B38CBC8-522A-4F15-9352-A1CD302A5CF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B8DA4A20-0B21-401B-A0E1-4BA3B6CC61E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CE180AC3-4935-4B99-9D79-1370D6D40C5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B1701AF7-CF50-481A-9559-9F156BFA469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21395987-892F-493B-A8B6-7154BBA40A7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8B879CB4-E4ED-42AA-9730-585B7E8E977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3564D397-9067-486C-84A9-A3F2861E589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891DC5EA-89FF-4C83-9694-43CDD608BB9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CB17847A-C120-461C-96AF-AD87454F315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92C45824-6DF5-43B5-AEFB-82680E7F56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A1514776-BF59-44E7-ACDC-3E23B801AD4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B32AEBAC-99FD-4EDF-B517-14436634BAA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0F69F506-A68F-4745-8930-1BC0AC2850E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AE0313DE-46A7-4F55-AA5A-3387A97FF61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DBC846A1-F770-4A3F-B1A4-0669B6670C7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9410F30D-E47F-41DD-95F1-A481696A3C5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F9DCD0F7-22A2-4631-BBEB-83FCF011EF6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F84FE50E-F7A7-4E54-99EC-354FC00BAA7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48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4829DC3D-33DE-403D-9C16-CAAC8058E1F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0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736BDFCF-2155-464D-9576-11020E05E4F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1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573D631F-25D3-4742-BD1E-2A5C4730D0D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2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19A23B73-3BF9-4DB4-A1CE-F8104F91D7E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3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EFE176C8-929E-4EF7-8123-363CD2975C2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4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D9845EEA-DFF5-4B15-BA7F-28D22D7E70C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5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50609A6D-694C-46B4-AE5D-B1F0049B27B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6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1D3CEE05-52EC-4844-BA67-24AE10C0C6F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7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B72A89F7-A143-48E2-B5AF-0EEC9DC9D07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8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4B04F43D-CC4C-4863-8253-4CD60773569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9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6913F0B6-994D-4F92-8B7B-746435FDF5F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60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71BB74ED-B46C-4238-8D08-A9C8DB893A0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61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1BA8A000-35AC-7143-A144-EB01872386C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27662" name="Picture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ED787DD1-80A9-55A4-00AC-3B74C3D631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04FFD04-41CD-4D59-8AA9-9EBCF6CC8447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4694650-9582-44A8-A583-206E80C5047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6FEB3C6-6A73-4D49-8E38-53EA23DF1D31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4817BA2F-8789-4575-98F3-922930232BC7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0B63CCA-1E5F-4440-A4E7-C1B3EFBE51E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34BC7B3-3DDE-43AB-ACA9-DB04F0E65CC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458890B-C6FA-46D5-A8CE-13B41FE3868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2DFB2DF5-B565-49E9-B950-C4AAA1A3504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3B7705D-B3A9-4A60-9B96-2424B18E76F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CD8E2948-0484-4148-A7FF-1F2A4D103835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25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B8E4D796-7BEC-48E6-868B-FEA1B519088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1B22CEB4-F373-4F00-B9D6-9B97A2993B22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739882B1-AB21-4113-BC7F-C6CC1C4426C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3BA70456-33B7-4EC1-B48B-55600D982E4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8C51CD18-AF88-4CD1-9EEC-3F5BFF1736F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C49C7C27-F708-484A-8545-C85CC36E0C8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585456FB-C620-4785-9A77-2B75312A391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A9EEA331-C016-4B05-871B-AF49DA7F1E2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EC08037C-1521-4C15-9402-39783F52262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5A55B398-F929-4BCD-BCAC-146CEF96E7D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59A00A23-CA3C-4BD1-AAE9-DAB7805EA03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9987B37E-C32A-4202-8784-5233B35B345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B64CF6ED-2E99-4A61-8E30-3F7547A4A4F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AB5D4C30-DE6A-406E-9774-D05BF5B13B2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830CA512-E45E-4D21-B570-223D8125893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343E5DA6-E5B7-4E4D-A67F-50972EDD398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35EB0D1E-24BF-4D17-8793-4AB2D954976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E8A3A0AB-E6AA-4D2A-8CCE-5062A59F3CA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B4618397-3C00-40D1-9327-22911678AFC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4B137058-CA56-4519-B0E5-FDEAB3E3A67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580C05E7-99E2-4BD3-B98B-BDFB57F8EAB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24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429067B1-F726-4EB7-BCF4-A011D4409FE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26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1F635CF5-0AFB-4FB3-A1C6-CD71DD9DF7C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27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736ADCD5-8D4C-4DE6-8E58-57FE01AB7D2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28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4FA4C420-5018-48DA-824F-1691021242C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29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4D31BF75-F356-490F-8F75-42073079EAF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30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94EBD3DA-7ED2-4BD2-974B-0FBB9145BD5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31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D75B828D-538D-4ECC-9909-0077328674F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32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B98E634C-3A8B-427B-868C-BE31B30CAFD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33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A4DD62D4-4286-4D43-951A-9BDB078741E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34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D52ABE58-DF1C-49FD-8597-DA4E8E68338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35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21EF1981-DA3E-45ED-8B96-B7225F9A872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36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27C5993B-D39C-4744-971C-C1DE7EB0BC3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37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09018551-032F-BDC4-3C90-C43EFDA55D6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26638" name="Picture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26AF1A59-7202-6DEE-3C49-28C0A865FB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x4665\AppData\Local\Microsoft\Windows\Temporary%20Internet%20Files\Content.Outlook\TVIEWAKP\Tabella%20stipendi%202020.01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v.1"/>
      <sheetName val="Liv.2"/>
      <sheetName val="Liv.3"/>
      <sheetName val="Liv.4"/>
      <sheetName val="Liv.5"/>
      <sheetName val="Liv.6"/>
      <sheetName val="Liv.7"/>
      <sheetName val="Liv.7bis"/>
      <sheetName val="Liv.7ter"/>
      <sheetName val="Liv.8"/>
      <sheetName val="Liv.9"/>
      <sheetName val="Liv.0 Landeslehrpers-Pers.doc.p"/>
      <sheetName val="Tabel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4">
          <cell r="C34">
            <v>8778.39</v>
          </cell>
          <cell r="D34">
            <v>11240.2</v>
          </cell>
        </row>
        <row r="35">
          <cell r="C35">
            <v>9539.0300000000007</v>
          </cell>
          <cell r="D35">
            <v>12292.27</v>
          </cell>
        </row>
        <row r="36">
          <cell r="C36">
            <v>10299.66</v>
          </cell>
          <cell r="D36">
            <v>13365.36</v>
          </cell>
        </row>
        <row r="37">
          <cell r="C37">
            <v>11591.59</v>
          </cell>
          <cell r="D37">
            <v>15040.25</v>
          </cell>
        </row>
        <row r="38">
          <cell r="C38">
            <v>12936.13</v>
          </cell>
          <cell r="D38">
            <v>17097.02</v>
          </cell>
        </row>
        <row r="39">
          <cell r="C39">
            <v>15341.14</v>
          </cell>
          <cell r="D39">
            <v>20271.080000000002</v>
          </cell>
        </row>
        <row r="40">
          <cell r="C40">
            <v>17041.259999999998</v>
          </cell>
          <cell r="D40">
            <v>22294.2</v>
          </cell>
        </row>
        <row r="41">
          <cell r="C41">
            <v>16108.09</v>
          </cell>
          <cell r="D41">
            <v>21082.22</v>
          </cell>
        </row>
        <row r="42">
          <cell r="C42">
            <v>18738.240000000002</v>
          </cell>
          <cell r="D42">
            <v>24321.51</v>
          </cell>
        </row>
        <row r="43">
          <cell r="C43">
            <v>22388.89</v>
          </cell>
          <cell r="D43">
            <v>29843.78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O55"/>
  <sheetViews>
    <sheetView zoomScaleNormal="100" workbookViewId="0">
      <selection activeCell="R12" sqref="R12"/>
    </sheetView>
  </sheetViews>
  <sheetFormatPr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8" width="8.140625" style="6" bestFit="1" customWidth="1"/>
    <col min="9" max="9" width="6.8554687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6" t="s">
        <v>0</v>
      </c>
      <c r="F2" s="96"/>
      <c r="G2" s="96"/>
      <c r="H2" s="96"/>
      <c r="I2" s="96"/>
      <c r="J2" s="96"/>
      <c r="K2" s="96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44197</v>
      </c>
      <c r="H3" s="70" t="s">
        <v>33</v>
      </c>
      <c r="I3" s="95">
        <v>44926</v>
      </c>
      <c r="J3" s="95"/>
      <c r="K3" s="95"/>
      <c r="L3" s="17"/>
      <c r="M3" s="17"/>
      <c r="N3" s="92"/>
      <c r="O3" s="92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7" t="s">
        <v>60</v>
      </c>
      <c r="H4" s="97"/>
      <c r="I4" s="97"/>
      <c r="J4" s="97"/>
      <c r="K4" s="97"/>
      <c r="L4" s="17"/>
      <c r="M4" s="17"/>
    </row>
    <row r="5" spans="1:15" ht="12" customHeight="1" x14ac:dyDescent="0.2">
      <c r="A5" s="93" t="s">
        <v>34</v>
      </c>
      <c r="B5" s="93"/>
      <c r="C5" s="93"/>
      <c r="D5" s="94">
        <v>1</v>
      </c>
      <c r="E5" s="7"/>
      <c r="F5" s="7"/>
      <c r="G5" s="97"/>
      <c r="H5" s="97"/>
      <c r="I5" s="97"/>
      <c r="J5" s="97"/>
      <c r="K5" s="97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93"/>
      <c r="B6" s="93"/>
      <c r="C6" s="93"/>
      <c r="D6" s="94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365</v>
      </c>
      <c r="M7" s="49"/>
      <c r="N7" s="12"/>
      <c r="O7" s="12"/>
    </row>
    <row r="8" spans="1:15" s="9" customFormat="1" ht="36" customHeight="1" x14ac:dyDescent="0.2">
      <c r="A8" s="91" t="s">
        <v>1</v>
      </c>
      <c r="B8" s="91" t="s">
        <v>2</v>
      </c>
      <c r="C8" s="91" t="s">
        <v>3</v>
      </c>
      <c r="D8" s="90" t="s">
        <v>6</v>
      </c>
      <c r="E8" s="90"/>
      <c r="F8" s="90"/>
      <c r="G8" s="90"/>
      <c r="H8" s="87" t="str">
        <f>CONCATENATE("MENSILE - MONATLICH  
(",H7," mesi/Monate)")</f>
        <v>MENSILE - MONATLICH  
(12 mesi/Monate)</v>
      </c>
      <c r="I8" s="88"/>
      <c r="J8" s="88"/>
      <c r="K8" s="89"/>
      <c r="L8" s="87" t="str">
        <f>CONCATENATE("GIORNALIERO - TÄGLICH  
(",L7," giorni/Tage)")</f>
        <v>GIORNALIERO - TÄGLICH  
(365 giorni/Tage)</v>
      </c>
      <c r="M8" s="88"/>
      <c r="N8" s="88"/>
      <c r="O8" s="89"/>
    </row>
    <row r="9" spans="1:15" s="10" customFormat="1" ht="27" customHeight="1" x14ac:dyDescent="0.2">
      <c r="A9" s="91"/>
      <c r="B9" s="91"/>
      <c r="C9" s="91"/>
      <c r="D9" s="75" t="s">
        <v>4</v>
      </c>
      <c r="E9" s="75" t="s">
        <v>5</v>
      </c>
      <c r="F9" s="74" t="s">
        <v>58</v>
      </c>
      <c r="G9" s="75" t="s">
        <v>9</v>
      </c>
      <c r="H9" s="75" t="s">
        <v>4</v>
      </c>
      <c r="I9" s="75" t="s">
        <v>5</v>
      </c>
      <c r="J9" s="67" t="str">
        <f>F9</f>
        <v>D</v>
      </c>
      <c r="K9" s="75" t="s">
        <v>9</v>
      </c>
      <c r="L9" s="75" t="s">
        <v>4</v>
      </c>
      <c r="M9" s="75" t="s">
        <v>5</v>
      </c>
      <c r="N9" s="67" t="str">
        <f>F9</f>
        <v>D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7">
        <f>(100%+E$7)*Data!$C$33</f>
        <v>7280.26</v>
      </c>
      <c r="E10" s="60">
        <v>11523.63</v>
      </c>
      <c r="F10" s="54">
        <f>IF($F$9="A",Data!$N$6,IF($F$9="B",Data!$N$7,IF($F$9="C",Data!$N$8,IF($F$9="D",Data!$N$9,0))))</f>
        <v>618</v>
      </c>
      <c r="G10" s="57">
        <f>SUM(D10:F10)</f>
        <v>19421.89</v>
      </c>
      <c r="H10" s="58">
        <f t="shared" ref="H10:H54" si="0">D10/$H$7</f>
        <v>606.68833333333339</v>
      </c>
      <c r="I10" s="58">
        <f>E10/$H$7</f>
        <v>960.3024999999999</v>
      </c>
      <c r="J10" s="58">
        <f>$F$10/12</f>
        <v>51.5</v>
      </c>
      <c r="K10" s="57">
        <f>SUM(H10:J10)</f>
        <v>1618.4908333333333</v>
      </c>
      <c r="L10" s="55">
        <f t="shared" ref="L10:L54" si="1">D10/$L$7</f>
        <v>19.945917808219178</v>
      </c>
      <c r="M10" s="55">
        <f t="shared" ref="M10:M54" si="2">E10/$L$7</f>
        <v>31.571589041095887</v>
      </c>
      <c r="N10" s="55">
        <f>$F$10/$L$7</f>
        <v>1.6931506849315068</v>
      </c>
      <c r="O10" s="56">
        <f>SUM(L10:N10)</f>
        <v>53.210657534246579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8">
        <f>$D$10+$D$10*$A$11*B11</f>
        <v>7717.0756000000001</v>
      </c>
      <c r="E11" s="58">
        <f>E10</f>
        <v>11523.63</v>
      </c>
      <c r="F11" s="54">
        <f>IF($F$9="A",Data!$N$6,IF($F$9="B",Data!$N$7,IF($F$9="C",Data!$N$8,IF($F$9="D",Data!$N$9,0))))</f>
        <v>618</v>
      </c>
      <c r="G11" s="57">
        <f t="shared" ref="G11:G53" si="3">SUM(D11:F11)</f>
        <v>19858.705600000001</v>
      </c>
      <c r="H11" s="58">
        <f t="shared" si="0"/>
        <v>643.08963333333338</v>
      </c>
      <c r="I11" s="58">
        <f t="shared" ref="I11:I54" si="4">E11/$H$7</f>
        <v>960.3024999999999</v>
      </c>
      <c r="J11" s="58">
        <f t="shared" ref="J11:J54" si="5">$F$10/12</f>
        <v>51.5</v>
      </c>
      <c r="K11" s="57">
        <f t="shared" ref="K11:K53" si="6">SUM(H11:J11)</f>
        <v>1654.8921333333333</v>
      </c>
      <c r="L11" s="55">
        <f t="shared" si="1"/>
        <v>21.142672876712329</v>
      </c>
      <c r="M11" s="55">
        <f t="shared" si="2"/>
        <v>31.571589041095887</v>
      </c>
      <c r="N11" s="55">
        <f t="shared" ref="N11:N54" si="7">$F$10/$L$7</f>
        <v>1.6931506849315068</v>
      </c>
      <c r="O11" s="56">
        <f t="shared" ref="O11:O53" si="8">SUM(L11:N11)</f>
        <v>54.407412602739726</v>
      </c>
    </row>
    <row r="12" spans="1:15" ht="14.1" customHeight="1" x14ac:dyDescent="0.2">
      <c r="A12" s="11"/>
      <c r="B12" s="11">
        <v>2</v>
      </c>
      <c r="C12" s="11">
        <v>0</v>
      </c>
      <c r="D12" s="58">
        <f>$D$10+$D$10*$A$11*B12</f>
        <v>8153.8912</v>
      </c>
      <c r="E12" s="58">
        <f t="shared" ref="E12:E54" si="9">E11</f>
        <v>11523.63</v>
      </c>
      <c r="F12" s="54">
        <f>IF($F$9="A",Data!$N$6,IF($F$9="B",Data!$N$7,IF($F$9="C",Data!$N$8,IF($F$9="D",Data!$N$9,0))))</f>
        <v>618</v>
      </c>
      <c r="G12" s="57">
        <f t="shared" si="3"/>
        <v>20295.521199999999</v>
      </c>
      <c r="H12" s="58">
        <f t="shared" si="0"/>
        <v>679.49093333333337</v>
      </c>
      <c r="I12" s="58">
        <f t="shared" si="4"/>
        <v>960.3024999999999</v>
      </c>
      <c r="J12" s="58">
        <f t="shared" si="5"/>
        <v>51.5</v>
      </c>
      <c r="K12" s="57">
        <f t="shared" si="6"/>
        <v>1691.2934333333333</v>
      </c>
      <c r="L12" s="55">
        <f t="shared" si="1"/>
        <v>22.339427945205479</v>
      </c>
      <c r="M12" s="55">
        <f t="shared" si="2"/>
        <v>31.571589041095887</v>
      </c>
      <c r="N12" s="55">
        <f t="shared" si="7"/>
        <v>1.6931506849315068</v>
      </c>
      <c r="O12" s="56">
        <f t="shared" si="8"/>
        <v>55.604167671232872</v>
      </c>
    </row>
    <row r="13" spans="1:15" ht="14.1" customHeight="1" x14ac:dyDescent="0.2">
      <c r="A13" s="11"/>
      <c r="B13" s="11">
        <v>3</v>
      </c>
      <c r="C13" s="11">
        <v>0</v>
      </c>
      <c r="D13" s="58">
        <f>$D$10+$D$10*$A$11*B13</f>
        <v>8590.7067999999999</v>
      </c>
      <c r="E13" s="58">
        <f t="shared" si="9"/>
        <v>11523.63</v>
      </c>
      <c r="F13" s="54">
        <f>IF($F$9="A",Data!$N$6,IF($F$9="B",Data!$N$7,IF($F$9="C",Data!$N$8,IF($F$9="D",Data!$N$9,0))))</f>
        <v>618</v>
      </c>
      <c r="G13" s="57">
        <f t="shared" si="3"/>
        <v>20732.336799999997</v>
      </c>
      <c r="H13" s="58">
        <f t="shared" si="0"/>
        <v>715.89223333333337</v>
      </c>
      <c r="I13" s="58">
        <f t="shared" si="4"/>
        <v>960.3024999999999</v>
      </c>
      <c r="J13" s="58">
        <f t="shared" si="5"/>
        <v>51.5</v>
      </c>
      <c r="K13" s="57">
        <f t="shared" si="6"/>
        <v>1727.6947333333333</v>
      </c>
      <c r="L13" s="55">
        <f t="shared" si="1"/>
        <v>23.536183013698629</v>
      </c>
      <c r="M13" s="55">
        <f t="shared" si="2"/>
        <v>31.571589041095887</v>
      </c>
      <c r="N13" s="55">
        <f t="shared" si="7"/>
        <v>1.6931506849315068</v>
      </c>
      <c r="O13" s="56">
        <f t="shared" si="8"/>
        <v>56.800922739726026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7">
        <f>(100%+E$7)*Data!$D$33</f>
        <v>9126.6200000000008</v>
      </c>
      <c r="E14" s="60">
        <f t="shared" si="9"/>
        <v>11523.63</v>
      </c>
      <c r="F14" s="54">
        <f>IF($F$9="A",Data!$N$6,IF($F$9="B",Data!$N$7,IF($F$9="C",Data!$N$8,IF($F$9="D",Data!$N$9,0))))</f>
        <v>618</v>
      </c>
      <c r="G14" s="57">
        <f t="shared" si="3"/>
        <v>21268.25</v>
      </c>
      <c r="H14" s="58">
        <f t="shared" si="0"/>
        <v>760.55166666666673</v>
      </c>
      <c r="I14" s="58">
        <f t="shared" si="4"/>
        <v>960.3024999999999</v>
      </c>
      <c r="J14" s="58">
        <f t="shared" si="5"/>
        <v>51.5</v>
      </c>
      <c r="K14" s="57">
        <f t="shared" si="6"/>
        <v>1772.3541666666665</v>
      </c>
      <c r="L14" s="55">
        <f t="shared" si="1"/>
        <v>25.004438356164385</v>
      </c>
      <c r="M14" s="55">
        <f t="shared" si="2"/>
        <v>31.571589041095887</v>
      </c>
      <c r="N14" s="55">
        <f t="shared" si="7"/>
        <v>1.6931506849315068</v>
      </c>
      <c r="O14" s="56">
        <f t="shared" si="8"/>
        <v>58.269178082191786</v>
      </c>
    </row>
    <row r="15" spans="1:15" ht="14.1" customHeight="1" x14ac:dyDescent="0.2">
      <c r="A15" s="23">
        <v>0.03</v>
      </c>
      <c r="B15" s="11"/>
      <c r="C15" s="11">
        <v>1</v>
      </c>
      <c r="D15" s="58">
        <f>$D$14+$D$14*$A$15*C15</f>
        <v>9400.4186000000009</v>
      </c>
      <c r="E15" s="58">
        <f t="shared" si="9"/>
        <v>11523.63</v>
      </c>
      <c r="F15" s="54">
        <f>IF($F$9="A",Data!$N$6,IF($F$9="B",Data!$N$7,IF($F$9="C",Data!$N$8,IF($F$9="D",Data!$N$9,0))))</f>
        <v>618</v>
      </c>
      <c r="G15" s="57">
        <f t="shared" si="3"/>
        <v>21542.048600000002</v>
      </c>
      <c r="H15" s="58">
        <f t="shared" si="0"/>
        <v>783.36821666666674</v>
      </c>
      <c r="I15" s="58">
        <f t="shared" si="4"/>
        <v>960.3024999999999</v>
      </c>
      <c r="J15" s="58">
        <f t="shared" si="5"/>
        <v>51.5</v>
      </c>
      <c r="K15" s="57">
        <f t="shared" si="6"/>
        <v>1795.1707166666665</v>
      </c>
      <c r="L15" s="55">
        <f t="shared" si="1"/>
        <v>25.754571506849317</v>
      </c>
      <c r="M15" s="55">
        <f t="shared" si="2"/>
        <v>31.571589041095887</v>
      </c>
      <c r="N15" s="55">
        <f t="shared" si="7"/>
        <v>1.6931506849315068</v>
      </c>
      <c r="O15" s="56">
        <f t="shared" si="8"/>
        <v>59.019311232876717</v>
      </c>
    </row>
    <row r="16" spans="1:15" ht="14.1" customHeight="1" x14ac:dyDescent="0.2">
      <c r="A16" s="11"/>
      <c r="B16" s="11"/>
      <c r="C16" s="11">
        <v>2</v>
      </c>
      <c r="D16" s="58">
        <f t="shared" ref="D16:D54" si="10">$D$14+$D$14*$A$15*C16</f>
        <v>9674.217200000001</v>
      </c>
      <c r="E16" s="58">
        <f t="shared" si="9"/>
        <v>11523.63</v>
      </c>
      <c r="F16" s="54">
        <f>IF($F$9="A",Data!$N$6,IF($F$9="B",Data!$N$7,IF($F$9="C",Data!$N$8,IF($F$9="D",Data!$N$9,0))))</f>
        <v>618</v>
      </c>
      <c r="G16" s="57">
        <f t="shared" si="3"/>
        <v>21815.8472</v>
      </c>
      <c r="H16" s="58">
        <f t="shared" si="0"/>
        <v>806.18476666666675</v>
      </c>
      <c r="I16" s="58">
        <f t="shared" si="4"/>
        <v>960.3024999999999</v>
      </c>
      <c r="J16" s="58">
        <f t="shared" si="5"/>
        <v>51.5</v>
      </c>
      <c r="K16" s="57">
        <f t="shared" si="6"/>
        <v>1817.9872666666665</v>
      </c>
      <c r="L16" s="55">
        <f t="shared" si="1"/>
        <v>26.504704657534248</v>
      </c>
      <c r="M16" s="55">
        <f t="shared" si="2"/>
        <v>31.571589041095887</v>
      </c>
      <c r="N16" s="55">
        <f t="shared" si="7"/>
        <v>1.6931506849315068</v>
      </c>
      <c r="O16" s="56">
        <f t="shared" si="8"/>
        <v>59.769444383561648</v>
      </c>
    </row>
    <row r="17" spans="1:15" ht="14.1" customHeight="1" x14ac:dyDescent="0.2">
      <c r="A17" s="11"/>
      <c r="B17" s="11"/>
      <c r="C17" s="11">
        <v>3</v>
      </c>
      <c r="D17" s="58">
        <f t="shared" si="10"/>
        <v>9948.015800000001</v>
      </c>
      <c r="E17" s="58">
        <f t="shared" si="9"/>
        <v>11523.63</v>
      </c>
      <c r="F17" s="54">
        <f>IF($F$9="A",Data!$N$6,IF($F$9="B",Data!$N$7,IF($F$9="C",Data!$N$8,IF($F$9="D",Data!$N$9,0))))</f>
        <v>618</v>
      </c>
      <c r="G17" s="57">
        <f>SUM(D17:F17)</f>
        <v>22089.645799999998</v>
      </c>
      <c r="H17" s="58">
        <f t="shared" si="0"/>
        <v>829.00131666666675</v>
      </c>
      <c r="I17" s="58">
        <f t="shared" si="4"/>
        <v>960.3024999999999</v>
      </c>
      <c r="J17" s="58">
        <f t="shared" si="5"/>
        <v>51.5</v>
      </c>
      <c r="K17" s="57">
        <f t="shared" si="6"/>
        <v>1840.8038166666665</v>
      </c>
      <c r="L17" s="55">
        <f t="shared" si="1"/>
        <v>27.254837808219182</v>
      </c>
      <c r="M17" s="55">
        <f t="shared" si="2"/>
        <v>31.571589041095887</v>
      </c>
      <c r="N17" s="55">
        <f t="shared" si="7"/>
        <v>1.6931506849315068</v>
      </c>
      <c r="O17" s="56">
        <f t="shared" si="8"/>
        <v>60.519577534246579</v>
      </c>
    </row>
    <row r="18" spans="1:15" ht="14.1" customHeight="1" x14ac:dyDescent="0.2">
      <c r="A18" s="11"/>
      <c r="B18" s="11"/>
      <c r="C18" s="11">
        <v>4</v>
      </c>
      <c r="D18" s="58">
        <f t="shared" si="10"/>
        <v>10221.814400000001</v>
      </c>
      <c r="E18" s="58">
        <f t="shared" si="9"/>
        <v>11523.63</v>
      </c>
      <c r="F18" s="54">
        <f>IF($F$9="A",Data!$N$6,IF($F$9="B",Data!$N$7,IF($F$9="C",Data!$N$8,IF($F$9="D",Data!$N$9,0))))</f>
        <v>618</v>
      </c>
      <c r="G18" s="57">
        <f t="shared" si="3"/>
        <v>22363.4444</v>
      </c>
      <c r="H18" s="58">
        <f t="shared" si="0"/>
        <v>851.81786666666676</v>
      </c>
      <c r="I18" s="58">
        <f t="shared" si="4"/>
        <v>960.3024999999999</v>
      </c>
      <c r="J18" s="58">
        <f t="shared" si="5"/>
        <v>51.5</v>
      </c>
      <c r="K18" s="57">
        <f t="shared" si="6"/>
        <v>1863.6203666666665</v>
      </c>
      <c r="L18" s="55">
        <f t="shared" si="1"/>
        <v>28.004970958904114</v>
      </c>
      <c r="M18" s="55">
        <f t="shared" si="2"/>
        <v>31.571589041095887</v>
      </c>
      <c r="N18" s="55">
        <f t="shared" si="7"/>
        <v>1.6931506849315068</v>
      </c>
      <c r="O18" s="56">
        <f t="shared" si="8"/>
        <v>61.269710684931511</v>
      </c>
    </row>
    <row r="19" spans="1:15" ht="14.1" customHeight="1" x14ac:dyDescent="0.2">
      <c r="A19" s="11"/>
      <c r="B19" s="11"/>
      <c r="C19" s="11">
        <v>5</v>
      </c>
      <c r="D19" s="58">
        <f t="shared" si="10"/>
        <v>10495.613000000001</v>
      </c>
      <c r="E19" s="58">
        <f t="shared" si="9"/>
        <v>11523.63</v>
      </c>
      <c r="F19" s="54">
        <f>IF($F$9="A",Data!$N$6,IF($F$9="B",Data!$N$7,IF($F$9="C",Data!$N$8,IF($F$9="D",Data!$N$9,0))))</f>
        <v>618</v>
      </c>
      <c r="G19" s="57">
        <f t="shared" si="3"/>
        <v>22637.243000000002</v>
      </c>
      <c r="H19" s="58">
        <f t="shared" si="0"/>
        <v>874.63441666666677</v>
      </c>
      <c r="I19" s="58">
        <f t="shared" si="4"/>
        <v>960.3024999999999</v>
      </c>
      <c r="J19" s="58">
        <f t="shared" si="5"/>
        <v>51.5</v>
      </c>
      <c r="K19" s="57">
        <f t="shared" si="6"/>
        <v>1886.4369166666665</v>
      </c>
      <c r="L19" s="55">
        <f t="shared" si="1"/>
        <v>28.755104109589045</v>
      </c>
      <c r="M19" s="55">
        <f t="shared" si="2"/>
        <v>31.571589041095887</v>
      </c>
      <c r="N19" s="55">
        <f t="shared" si="7"/>
        <v>1.6931506849315068</v>
      </c>
      <c r="O19" s="56">
        <f t="shared" si="8"/>
        <v>62.019843835616442</v>
      </c>
    </row>
    <row r="20" spans="1:15" ht="14.1" customHeight="1" x14ac:dyDescent="0.2">
      <c r="A20" s="11"/>
      <c r="B20" s="11"/>
      <c r="C20" s="11">
        <v>6</v>
      </c>
      <c r="D20" s="58">
        <f t="shared" si="10"/>
        <v>10769.411600000001</v>
      </c>
      <c r="E20" s="58">
        <f t="shared" si="9"/>
        <v>11523.63</v>
      </c>
      <c r="F20" s="54">
        <f>IF($F$9="A",Data!$N$6,IF($F$9="B",Data!$N$7,IF($F$9="C",Data!$N$8,IF($F$9="D",Data!$N$9,0))))</f>
        <v>618</v>
      </c>
      <c r="G20" s="57">
        <f t="shared" si="3"/>
        <v>22911.0416</v>
      </c>
      <c r="H20" s="58">
        <f t="shared" si="0"/>
        <v>897.45096666666677</v>
      </c>
      <c r="I20" s="58">
        <f t="shared" si="4"/>
        <v>960.3024999999999</v>
      </c>
      <c r="J20" s="58">
        <f t="shared" si="5"/>
        <v>51.5</v>
      </c>
      <c r="K20" s="57">
        <f t="shared" si="6"/>
        <v>1909.2534666666666</v>
      </c>
      <c r="L20" s="55">
        <f t="shared" si="1"/>
        <v>29.505237260273976</v>
      </c>
      <c r="M20" s="55">
        <f t="shared" si="2"/>
        <v>31.571589041095887</v>
      </c>
      <c r="N20" s="55">
        <f t="shared" si="7"/>
        <v>1.6931506849315068</v>
      </c>
      <c r="O20" s="56">
        <f t="shared" si="8"/>
        <v>62.769976986301373</v>
      </c>
    </row>
    <row r="21" spans="1:15" ht="14.1" customHeight="1" x14ac:dyDescent="0.2">
      <c r="A21" s="11"/>
      <c r="B21" s="11"/>
      <c r="C21" s="11">
        <v>7</v>
      </c>
      <c r="D21" s="58">
        <f t="shared" si="10"/>
        <v>11043.210200000001</v>
      </c>
      <c r="E21" s="58">
        <f t="shared" si="9"/>
        <v>11523.63</v>
      </c>
      <c r="F21" s="54">
        <f>IF($F$9="A",Data!$N$6,IF($F$9="B",Data!$N$7,IF($F$9="C",Data!$N$8,IF($F$9="D",Data!$N$9,0))))</f>
        <v>618</v>
      </c>
      <c r="G21" s="57">
        <f t="shared" si="3"/>
        <v>23184.840199999999</v>
      </c>
      <c r="H21" s="58">
        <f t="shared" si="0"/>
        <v>920.26751666666678</v>
      </c>
      <c r="I21" s="58">
        <f t="shared" si="4"/>
        <v>960.3024999999999</v>
      </c>
      <c r="J21" s="58">
        <f t="shared" si="5"/>
        <v>51.5</v>
      </c>
      <c r="K21" s="57">
        <f t="shared" si="6"/>
        <v>1932.0700166666666</v>
      </c>
      <c r="L21" s="55">
        <f t="shared" si="1"/>
        <v>30.255370410958907</v>
      </c>
      <c r="M21" s="55">
        <f t="shared" si="2"/>
        <v>31.571589041095887</v>
      </c>
      <c r="N21" s="55">
        <f t="shared" si="7"/>
        <v>1.6931506849315068</v>
      </c>
      <c r="O21" s="56">
        <f t="shared" si="8"/>
        <v>63.520110136986304</v>
      </c>
    </row>
    <row r="22" spans="1:15" ht="14.1" customHeight="1" x14ac:dyDescent="0.2">
      <c r="A22" s="11"/>
      <c r="B22" s="11"/>
      <c r="C22" s="11">
        <v>8</v>
      </c>
      <c r="D22" s="58">
        <f t="shared" si="10"/>
        <v>11317.008800000001</v>
      </c>
      <c r="E22" s="58">
        <f t="shared" si="9"/>
        <v>11523.63</v>
      </c>
      <c r="F22" s="54">
        <f>IF($F$9="A",Data!$N$6,IF($F$9="B",Data!$N$7,IF($F$9="C",Data!$N$8,IF($F$9="D",Data!$N$9,0))))</f>
        <v>618</v>
      </c>
      <c r="G22" s="57">
        <f t="shared" si="3"/>
        <v>23458.638800000001</v>
      </c>
      <c r="H22" s="58">
        <f t="shared" si="0"/>
        <v>943.08406666666679</v>
      </c>
      <c r="I22" s="58">
        <f t="shared" si="4"/>
        <v>960.3024999999999</v>
      </c>
      <c r="J22" s="58">
        <f t="shared" si="5"/>
        <v>51.5</v>
      </c>
      <c r="K22" s="57">
        <f t="shared" si="6"/>
        <v>1954.8865666666666</v>
      </c>
      <c r="L22" s="55">
        <f t="shared" si="1"/>
        <v>31.005503561643838</v>
      </c>
      <c r="M22" s="55">
        <f t="shared" si="2"/>
        <v>31.571589041095887</v>
      </c>
      <c r="N22" s="55">
        <f t="shared" si="7"/>
        <v>1.6931506849315068</v>
      </c>
      <c r="O22" s="56">
        <f t="shared" si="8"/>
        <v>64.270243287671235</v>
      </c>
    </row>
    <row r="23" spans="1:15" ht="14.1" customHeight="1" x14ac:dyDescent="0.2">
      <c r="A23" s="11"/>
      <c r="B23" s="11"/>
      <c r="C23" s="11">
        <v>9</v>
      </c>
      <c r="D23" s="58">
        <f t="shared" si="10"/>
        <v>11590.807400000002</v>
      </c>
      <c r="E23" s="58">
        <f t="shared" si="9"/>
        <v>11523.63</v>
      </c>
      <c r="F23" s="54">
        <f>IF($F$9="A",Data!$N$6,IF($F$9="B",Data!$N$7,IF($F$9="C",Data!$N$8,IF($F$9="D",Data!$N$9,0))))</f>
        <v>618</v>
      </c>
      <c r="G23" s="57">
        <f t="shared" si="3"/>
        <v>23732.437400000003</v>
      </c>
      <c r="H23" s="58">
        <f t="shared" si="0"/>
        <v>965.90061666666679</v>
      </c>
      <c r="I23" s="58">
        <f t="shared" si="4"/>
        <v>960.3024999999999</v>
      </c>
      <c r="J23" s="58">
        <f t="shared" si="5"/>
        <v>51.5</v>
      </c>
      <c r="K23" s="57">
        <f t="shared" si="6"/>
        <v>1977.7031166666666</v>
      </c>
      <c r="L23" s="55">
        <f t="shared" si="1"/>
        <v>31.755636712328773</v>
      </c>
      <c r="M23" s="55">
        <f t="shared" si="2"/>
        <v>31.571589041095887</v>
      </c>
      <c r="N23" s="55">
        <f t="shared" si="7"/>
        <v>1.6931506849315068</v>
      </c>
      <c r="O23" s="56">
        <f t="shared" si="8"/>
        <v>65.020376438356166</v>
      </c>
    </row>
    <row r="24" spans="1:15" ht="14.1" customHeight="1" x14ac:dyDescent="0.2">
      <c r="A24" s="11"/>
      <c r="B24" s="11"/>
      <c r="C24" s="11">
        <v>10</v>
      </c>
      <c r="D24" s="58">
        <f t="shared" si="10"/>
        <v>11864.606000000002</v>
      </c>
      <c r="E24" s="58">
        <f t="shared" si="9"/>
        <v>11523.63</v>
      </c>
      <c r="F24" s="54">
        <f>IF($F$9="A",Data!$N$6,IF($F$9="B",Data!$N$7,IF($F$9="C",Data!$N$8,IF($F$9="D",Data!$N$9,0))))</f>
        <v>618</v>
      </c>
      <c r="G24" s="57">
        <f t="shared" si="3"/>
        <v>24006.236000000001</v>
      </c>
      <c r="H24" s="58">
        <f t="shared" si="0"/>
        <v>988.7171666666668</v>
      </c>
      <c r="I24" s="58">
        <f t="shared" si="4"/>
        <v>960.3024999999999</v>
      </c>
      <c r="J24" s="58">
        <f t="shared" si="5"/>
        <v>51.5</v>
      </c>
      <c r="K24" s="57">
        <f t="shared" si="6"/>
        <v>2000.5196666666666</v>
      </c>
      <c r="L24" s="55">
        <f t="shared" si="1"/>
        <v>32.505769863013704</v>
      </c>
      <c r="M24" s="55">
        <f t="shared" si="2"/>
        <v>31.571589041095887</v>
      </c>
      <c r="N24" s="55">
        <f t="shared" si="7"/>
        <v>1.6931506849315068</v>
      </c>
      <c r="O24" s="56">
        <f t="shared" si="8"/>
        <v>65.770509589041097</v>
      </c>
    </row>
    <row r="25" spans="1:15" ht="14.1" customHeight="1" x14ac:dyDescent="0.2">
      <c r="A25" s="11"/>
      <c r="B25" s="11"/>
      <c r="C25" s="11">
        <v>11</v>
      </c>
      <c r="D25" s="58">
        <f t="shared" si="10"/>
        <v>12138.404600000002</v>
      </c>
      <c r="E25" s="58">
        <f t="shared" si="9"/>
        <v>11523.63</v>
      </c>
      <c r="F25" s="54">
        <f>IF($F$9="A",Data!$N$6,IF($F$9="B",Data!$N$7,IF($F$9="C",Data!$N$8,IF($F$9="D",Data!$N$9,0))))</f>
        <v>618</v>
      </c>
      <c r="G25" s="57">
        <f t="shared" si="3"/>
        <v>24280.034599999999</v>
      </c>
      <c r="H25" s="58">
        <f t="shared" si="0"/>
        <v>1011.5337166666668</v>
      </c>
      <c r="I25" s="58">
        <f t="shared" si="4"/>
        <v>960.3024999999999</v>
      </c>
      <c r="J25" s="58">
        <f t="shared" si="5"/>
        <v>51.5</v>
      </c>
      <c r="K25" s="57">
        <f t="shared" si="6"/>
        <v>2023.3362166666666</v>
      </c>
      <c r="L25" s="55">
        <f t="shared" si="1"/>
        <v>33.255903013698635</v>
      </c>
      <c r="M25" s="55">
        <f t="shared" si="2"/>
        <v>31.571589041095887</v>
      </c>
      <c r="N25" s="55">
        <f t="shared" si="7"/>
        <v>1.6931506849315068</v>
      </c>
      <c r="O25" s="56">
        <f t="shared" si="8"/>
        <v>66.520642739726028</v>
      </c>
    </row>
    <row r="26" spans="1:15" ht="14.1" customHeight="1" x14ac:dyDescent="0.2">
      <c r="A26" s="11"/>
      <c r="B26" s="11"/>
      <c r="C26" s="11">
        <v>12</v>
      </c>
      <c r="D26" s="58">
        <f t="shared" si="10"/>
        <v>12412.2032</v>
      </c>
      <c r="E26" s="58">
        <f t="shared" si="9"/>
        <v>11523.63</v>
      </c>
      <c r="F26" s="54">
        <f>IF($F$9="A",Data!$N$6,IF($F$9="B",Data!$N$7,IF($F$9="C",Data!$N$8,IF($F$9="D",Data!$N$9,0))))</f>
        <v>618</v>
      </c>
      <c r="G26" s="57">
        <f t="shared" si="3"/>
        <v>24553.833200000001</v>
      </c>
      <c r="H26" s="58">
        <f t="shared" si="0"/>
        <v>1034.3502666666666</v>
      </c>
      <c r="I26" s="58">
        <f t="shared" si="4"/>
        <v>960.3024999999999</v>
      </c>
      <c r="J26" s="58">
        <f t="shared" si="5"/>
        <v>51.5</v>
      </c>
      <c r="K26" s="57">
        <f t="shared" si="6"/>
        <v>2046.1527666666666</v>
      </c>
      <c r="L26" s="55">
        <f t="shared" si="1"/>
        <v>34.006036164383559</v>
      </c>
      <c r="M26" s="55">
        <f t="shared" si="2"/>
        <v>31.571589041095887</v>
      </c>
      <c r="N26" s="55">
        <f t="shared" si="7"/>
        <v>1.6931506849315068</v>
      </c>
      <c r="O26" s="56">
        <f>SUM(L26:N26)</f>
        <v>67.27077589041096</v>
      </c>
    </row>
    <row r="27" spans="1:15" ht="14.1" customHeight="1" x14ac:dyDescent="0.2">
      <c r="A27" s="11"/>
      <c r="B27" s="11"/>
      <c r="C27" s="11">
        <v>13</v>
      </c>
      <c r="D27" s="58">
        <f t="shared" si="10"/>
        <v>12686.001800000002</v>
      </c>
      <c r="E27" s="58">
        <f t="shared" si="9"/>
        <v>11523.63</v>
      </c>
      <c r="F27" s="54">
        <f>IF($F$9="A",Data!$N$6,IF($F$9="B",Data!$N$7,IF($F$9="C",Data!$N$8,IF($F$9="D",Data!$N$9,0))))</f>
        <v>618</v>
      </c>
      <c r="G27" s="57">
        <f t="shared" si="3"/>
        <v>24827.631800000003</v>
      </c>
      <c r="H27" s="58">
        <f t="shared" si="0"/>
        <v>1057.1668166666668</v>
      </c>
      <c r="I27" s="58">
        <f t="shared" si="4"/>
        <v>960.3024999999999</v>
      </c>
      <c r="J27" s="58">
        <f t="shared" si="5"/>
        <v>51.5</v>
      </c>
      <c r="K27" s="57">
        <f t="shared" si="6"/>
        <v>2068.9693166666666</v>
      </c>
      <c r="L27" s="55">
        <f t="shared" si="1"/>
        <v>34.756169315068497</v>
      </c>
      <c r="M27" s="55">
        <f t="shared" si="2"/>
        <v>31.571589041095887</v>
      </c>
      <c r="N27" s="55">
        <f t="shared" si="7"/>
        <v>1.6931506849315068</v>
      </c>
      <c r="O27" s="56">
        <f t="shared" si="8"/>
        <v>68.020909041095891</v>
      </c>
    </row>
    <row r="28" spans="1:15" ht="14.1" customHeight="1" x14ac:dyDescent="0.2">
      <c r="A28" s="11"/>
      <c r="B28" s="11"/>
      <c r="C28" s="11">
        <v>14</v>
      </c>
      <c r="D28" s="58">
        <f t="shared" si="10"/>
        <v>12959.8004</v>
      </c>
      <c r="E28" s="58">
        <f t="shared" si="9"/>
        <v>11523.63</v>
      </c>
      <c r="F28" s="54">
        <f>IF($F$9="A",Data!$N$6,IF($F$9="B",Data!$N$7,IF($F$9="C",Data!$N$8,IF($F$9="D",Data!$N$9,0))))</f>
        <v>618</v>
      </c>
      <c r="G28" s="57">
        <f t="shared" si="3"/>
        <v>25101.430399999997</v>
      </c>
      <c r="H28" s="58">
        <f t="shared" si="0"/>
        <v>1079.9833666666666</v>
      </c>
      <c r="I28" s="58">
        <f t="shared" si="4"/>
        <v>960.3024999999999</v>
      </c>
      <c r="J28" s="58">
        <f t="shared" si="5"/>
        <v>51.5</v>
      </c>
      <c r="K28" s="57">
        <f t="shared" si="6"/>
        <v>2091.7858666666666</v>
      </c>
      <c r="L28" s="55">
        <f t="shared" si="1"/>
        <v>35.506302465753421</v>
      </c>
      <c r="M28" s="55">
        <f t="shared" si="2"/>
        <v>31.571589041095887</v>
      </c>
      <c r="N28" s="55">
        <f t="shared" si="7"/>
        <v>1.6931506849315068</v>
      </c>
      <c r="O28" s="56">
        <f t="shared" si="8"/>
        <v>68.771042191780822</v>
      </c>
    </row>
    <row r="29" spans="1:15" ht="14.1" customHeight="1" x14ac:dyDescent="0.2">
      <c r="A29" s="11"/>
      <c r="B29" s="11"/>
      <c r="C29" s="11">
        <v>15</v>
      </c>
      <c r="D29" s="58">
        <f t="shared" si="10"/>
        <v>13233.599000000002</v>
      </c>
      <c r="E29" s="58">
        <f t="shared" si="9"/>
        <v>11523.63</v>
      </c>
      <c r="F29" s="54">
        <f>IF($F$9="A",Data!$N$6,IF($F$9="B",Data!$N$7,IF($F$9="C",Data!$N$8,IF($F$9="D",Data!$N$9,0))))</f>
        <v>618</v>
      </c>
      <c r="G29" s="57">
        <f t="shared" si="3"/>
        <v>25375.228999999999</v>
      </c>
      <c r="H29" s="58">
        <f t="shared" si="0"/>
        <v>1102.7999166666668</v>
      </c>
      <c r="I29" s="58">
        <f t="shared" si="4"/>
        <v>960.3024999999999</v>
      </c>
      <c r="J29" s="58">
        <f t="shared" si="5"/>
        <v>51.5</v>
      </c>
      <c r="K29" s="57">
        <f t="shared" si="6"/>
        <v>2114.6024166666666</v>
      </c>
      <c r="L29" s="55">
        <f t="shared" si="1"/>
        <v>36.25643561643836</v>
      </c>
      <c r="M29" s="55">
        <f t="shared" si="2"/>
        <v>31.571589041095887</v>
      </c>
      <c r="N29" s="55">
        <f t="shared" si="7"/>
        <v>1.6931506849315068</v>
      </c>
      <c r="O29" s="56">
        <f t="shared" si="8"/>
        <v>69.521175342465753</v>
      </c>
    </row>
    <row r="30" spans="1:15" ht="14.1" customHeight="1" x14ac:dyDescent="0.2">
      <c r="A30" s="11"/>
      <c r="B30" s="11"/>
      <c r="C30" s="11">
        <v>16</v>
      </c>
      <c r="D30" s="58">
        <f t="shared" si="10"/>
        <v>13507.3976</v>
      </c>
      <c r="E30" s="58">
        <f t="shared" si="9"/>
        <v>11523.63</v>
      </c>
      <c r="F30" s="54">
        <f>IF($F$9="A",Data!$N$6,IF($F$9="B",Data!$N$7,IF($F$9="C",Data!$N$8,IF($F$9="D",Data!$N$9,0))))</f>
        <v>618</v>
      </c>
      <c r="G30" s="57">
        <f t="shared" si="3"/>
        <v>25649.027600000001</v>
      </c>
      <c r="H30" s="58">
        <f t="shared" si="0"/>
        <v>1125.6164666666666</v>
      </c>
      <c r="I30" s="58">
        <f t="shared" si="4"/>
        <v>960.3024999999999</v>
      </c>
      <c r="J30" s="58">
        <f t="shared" si="5"/>
        <v>51.5</v>
      </c>
      <c r="K30" s="57">
        <f t="shared" si="6"/>
        <v>2137.4189666666666</v>
      </c>
      <c r="L30" s="55">
        <f t="shared" si="1"/>
        <v>37.006568767123291</v>
      </c>
      <c r="M30" s="55">
        <f t="shared" si="2"/>
        <v>31.571589041095887</v>
      </c>
      <c r="N30" s="55">
        <f t="shared" si="7"/>
        <v>1.6931506849315068</v>
      </c>
      <c r="O30" s="56">
        <f t="shared" si="8"/>
        <v>70.271308493150684</v>
      </c>
    </row>
    <row r="31" spans="1:15" ht="14.1" customHeight="1" x14ac:dyDescent="0.2">
      <c r="A31" s="11"/>
      <c r="B31" s="11"/>
      <c r="C31" s="11">
        <v>17</v>
      </c>
      <c r="D31" s="58">
        <f t="shared" si="10"/>
        <v>13781.196200000002</v>
      </c>
      <c r="E31" s="58">
        <f t="shared" si="9"/>
        <v>11523.63</v>
      </c>
      <c r="F31" s="54">
        <f>IF($F$9="A",Data!$N$6,IF($F$9="B",Data!$N$7,IF($F$9="C",Data!$N$8,IF($F$9="D",Data!$N$9,0))))</f>
        <v>618</v>
      </c>
      <c r="G31" s="57">
        <f t="shared" si="3"/>
        <v>25922.826200000003</v>
      </c>
      <c r="H31" s="58">
        <f t="shared" si="0"/>
        <v>1148.4330166666668</v>
      </c>
      <c r="I31" s="58">
        <f t="shared" si="4"/>
        <v>960.3024999999999</v>
      </c>
      <c r="J31" s="58">
        <f t="shared" si="5"/>
        <v>51.5</v>
      </c>
      <c r="K31" s="57">
        <f t="shared" si="6"/>
        <v>2160.2355166666666</v>
      </c>
      <c r="L31" s="55">
        <f t="shared" si="1"/>
        <v>37.756701917808222</v>
      </c>
      <c r="M31" s="55">
        <f t="shared" si="2"/>
        <v>31.571589041095887</v>
      </c>
      <c r="N31" s="55">
        <f t="shared" si="7"/>
        <v>1.6931506849315068</v>
      </c>
      <c r="O31" s="56">
        <f t="shared" si="8"/>
        <v>71.021441643835615</v>
      </c>
    </row>
    <row r="32" spans="1:15" ht="14.1" customHeight="1" x14ac:dyDescent="0.2">
      <c r="A32" s="11"/>
      <c r="B32" s="11"/>
      <c r="C32" s="11">
        <v>18</v>
      </c>
      <c r="D32" s="58">
        <f t="shared" si="10"/>
        <v>14054.9948</v>
      </c>
      <c r="E32" s="58">
        <f t="shared" si="9"/>
        <v>11523.63</v>
      </c>
      <c r="F32" s="54">
        <f>IF($F$9="A",Data!$N$6,IF($F$9="B",Data!$N$7,IF($F$9="C",Data!$N$8,IF($F$9="D",Data!$N$9,0))))</f>
        <v>618</v>
      </c>
      <c r="G32" s="57">
        <f t="shared" si="3"/>
        <v>26196.624799999998</v>
      </c>
      <c r="H32" s="58">
        <f t="shared" si="0"/>
        <v>1171.2495666666666</v>
      </c>
      <c r="I32" s="58">
        <f t="shared" si="4"/>
        <v>960.3024999999999</v>
      </c>
      <c r="J32" s="58">
        <f t="shared" si="5"/>
        <v>51.5</v>
      </c>
      <c r="K32" s="57">
        <f t="shared" si="6"/>
        <v>2183.0520666666666</v>
      </c>
      <c r="L32" s="55">
        <f t="shared" si="1"/>
        <v>38.506835068493153</v>
      </c>
      <c r="M32" s="55">
        <f t="shared" si="2"/>
        <v>31.571589041095887</v>
      </c>
      <c r="N32" s="55">
        <f t="shared" si="7"/>
        <v>1.6931506849315068</v>
      </c>
      <c r="O32" s="56">
        <f t="shared" si="8"/>
        <v>71.771574794520546</v>
      </c>
    </row>
    <row r="33" spans="1:15" ht="14.1" customHeight="1" x14ac:dyDescent="0.2">
      <c r="A33" s="11"/>
      <c r="B33" s="11"/>
      <c r="C33" s="11">
        <v>19</v>
      </c>
      <c r="D33" s="58">
        <f t="shared" si="10"/>
        <v>14328.793400000002</v>
      </c>
      <c r="E33" s="58">
        <f t="shared" si="9"/>
        <v>11523.63</v>
      </c>
      <c r="F33" s="54">
        <f>IF($F$9="A",Data!$N$6,IF($F$9="B",Data!$N$7,IF($F$9="C",Data!$N$8,IF($F$9="D",Data!$N$9,0))))</f>
        <v>618</v>
      </c>
      <c r="G33" s="57">
        <f t="shared" si="3"/>
        <v>26470.4234</v>
      </c>
      <c r="H33" s="58">
        <f t="shared" si="0"/>
        <v>1194.0661166666669</v>
      </c>
      <c r="I33" s="58">
        <f t="shared" si="4"/>
        <v>960.3024999999999</v>
      </c>
      <c r="J33" s="58">
        <f t="shared" si="5"/>
        <v>51.5</v>
      </c>
      <c r="K33" s="57">
        <f t="shared" si="6"/>
        <v>2205.8686166666666</v>
      </c>
      <c r="L33" s="55">
        <f t="shared" si="1"/>
        <v>39.256968219178091</v>
      </c>
      <c r="M33" s="55">
        <f t="shared" si="2"/>
        <v>31.571589041095887</v>
      </c>
      <c r="N33" s="55">
        <f t="shared" si="7"/>
        <v>1.6931506849315068</v>
      </c>
      <c r="O33" s="56">
        <f t="shared" si="8"/>
        <v>72.521707945205492</v>
      </c>
    </row>
    <row r="34" spans="1:15" ht="14.1" customHeight="1" x14ac:dyDescent="0.2">
      <c r="A34" s="11"/>
      <c r="B34" s="11"/>
      <c r="C34" s="11">
        <v>20</v>
      </c>
      <c r="D34" s="58">
        <f t="shared" si="10"/>
        <v>14602.592000000001</v>
      </c>
      <c r="E34" s="58">
        <f t="shared" si="9"/>
        <v>11523.63</v>
      </c>
      <c r="F34" s="54">
        <f>IF($F$9="A",Data!$N$6,IF($F$9="B",Data!$N$7,IF($F$9="C",Data!$N$8,IF($F$9="D",Data!$N$9,0))))</f>
        <v>618</v>
      </c>
      <c r="G34" s="57">
        <f t="shared" si="3"/>
        <v>26744.222000000002</v>
      </c>
      <c r="H34" s="58">
        <f t="shared" si="0"/>
        <v>1216.8826666666666</v>
      </c>
      <c r="I34" s="58">
        <f t="shared" si="4"/>
        <v>960.3024999999999</v>
      </c>
      <c r="J34" s="58">
        <f t="shared" si="5"/>
        <v>51.5</v>
      </c>
      <c r="K34" s="57">
        <f t="shared" si="6"/>
        <v>2228.6851666666666</v>
      </c>
      <c r="L34" s="55">
        <f t="shared" si="1"/>
        <v>40.007101369863015</v>
      </c>
      <c r="M34" s="55">
        <f t="shared" si="2"/>
        <v>31.571589041095887</v>
      </c>
      <c r="N34" s="55">
        <f t="shared" si="7"/>
        <v>1.6931506849315068</v>
      </c>
      <c r="O34" s="56">
        <f t="shared" si="8"/>
        <v>73.271841095890409</v>
      </c>
    </row>
    <row r="35" spans="1:15" ht="14.1" customHeight="1" x14ac:dyDescent="0.2">
      <c r="A35" s="11"/>
      <c r="B35" s="11"/>
      <c r="C35" s="11">
        <v>21</v>
      </c>
      <c r="D35" s="58">
        <f t="shared" si="10"/>
        <v>14876.390600000002</v>
      </c>
      <c r="E35" s="58">
        <f t="shared" si="9"/>
        <v>11523.63</v>
      </c>
      <c r="F35" s="54">
        <f>IF($F$9="A",Data!$N$6,IF($F$9="B",Data!$N$7,IF($F$9="C",Data!$N$8,IF($F$9="D",Data!$N$9,0))))</f>
        <v>618</v>
      </c>
      <c r="G35" s="57">
        <f t="shared" si="3"/>
        <v>27018.020600000003</v>
      </c>
      <c r="H35" s="58">
        <f t="shared" si="0"/>
        <v>1239.6992166666669</v>
      </c>
      <c r="I35" s="58">
        <f t="shared" si="4"/>
        <v>960.3024999999999</v>
      </c>
      <c r="J35" s="58">
        <f t="shared" si="5"/>
        <v>51.5</v>
      </c>
      <c r="K35" s="57">
        <f t="shared" si="6"/>
        <v>2251.5017166666667</v>
      </c>
      <c r="L35" s="55">
        <f t="shared" si="1"/>
        <v>40.757234520547954</v>
      </c>
      <c r="M35" s="55">
        <f t="shared" si="2"/>
        <v>31.571589041095887</v>
      </c>
      <c r="N35" s="55">
        <f t="shared" si="7"/>
        <v>1.6931506849315068</v>
      </c>
      <c r="O35" s="56">
        <f t="shared" si="8"/>
        <v>74.021974246575354</v>
      </c>
    </row>
    <row r="36" spans="1:15" ht="14.1" customHeight="1" x14ac:dyDescent="0.2">
      <c r="A36" s="11"/>
      <c r="B36" s="11"/>
      <c r="C36" s="11">
        <v>22</v>
      </c>
      <c r="D36" s="58">
        <f t="shared" si="10"/>
        <v>15150.189200000001</v>
      </c>
      <c r="E36" s="58">
        <f t="shared" si="9"/>
        <v>11523.63</v>
      </c>
      <c r="F36" s="54">
        <f>IF($F$9="A",Data!$N$6,IF($F$9="B",Data!$N$7,IF($F$9="C",Data!$N$8,IF($F$9="D",Data!$N$9,0))))</f>
        <v>618</v>
      </c>
      <c r="G36" s="57">
        <f t="shared" si="3"/>
        <v>27291.819199999998</v>
      </c>
      <c r="H36" s="58">
        <f t="shared" si="0"/>
        <v>1262.5157666666667</v>
      </c>
      <c r="I36" s="58">
        <f t="shared" si="4"/>
        <v>960.3024999999999</v>
      </c>
      <c r="J36" s="58">
        <f t="shared" si="5"/>
        <v>51.5</v>
      </c>
      <c r="K36" s="57">
        <f t="shared" si="6"/>
        <v>2274.3182666666667</v>
      </c>
      <c r="L36" s="55">
        <f t="shared" si="1"/>
        <v>41.507367671232878</v>
      </c>
      <c r="M36" s="55">
        <f t="shared" si="2"/>
        <v>31.571589041095887</v>
      </c>
      <c r="N36" s="55">
        <f t="shared" si="7"/>
        <v>1.6931506849315068</v>
      </c>
      <c r="O36" s="56">
        <f t="shared" si="8"/>
        <v>74.772107397260271</v>
      </c>
    </row>
    <row r="37" spans="1:15" ht="14.1" customHeight="1" x14ac:dyDescent="0.2">
      <c r="A37" s="11"/>
      <c r="B37" s="11"/>
      <c r="C37" s="11">
        <v>23</v>
      </c>
      <c r="D37" s="58">
        <f t="shared" si="10"/>
        <v>15423.987800000003</v>
      </c>
      <c r="E37" s="58">
        <f t="shared" si="9"/>
        <v>11523.63</v>
      </c>
      <c r="F37" s="54">
        <f>IF($F$9="A",Data!$N$6,IF($F$9="B",Data!$N$7,IF($F$9="C",Data!$N$8,IF($F$9="D",Data!$N$9,0))))</f>
        <v>618</v>
      </c>
      <c r="G37" s="57">
        <f t="shared" si="3"/>
        <v>27565.6178</v>
      </c>
      <c r="H37" s="58">
        <f t="shared" si="0"/>
        <v>1285.3323166666669</v>
      </c>
      <c r="I37" s="58">
        <f t="shared" si="4"/>
        <v>960.3024999999999</v>
      </c>
      <c r="J37" s="58">
        <f t="shared" si="5"/>
        <v>51.5</v>
      </c>
      <c r="K37" s="57">
        <f t="shared" si="6"/>
        <v>2297.1348166666667</v>
      </c>
      <c r="L37" s="55">
        <f t="shared" si="1"/>
        <v>42.257500821917816</v>
      </c>
      <c r="M37" s="55">
        <f t="shared" si="2"/>
        <v>31.571589041095887</v>
      </c>
      <c r="N37" s="55">
        <f t="shared" si="7"/>
        <v>1.6931506849315068</v>
      </c>
      <c r="O37" s="56">
        <f t="shared" si="8"/>
        <v>75.522240547945216</v>
      </c>
    </row>
    <row r="38" spans="1:15" ht="14.1" customHeight="1" x14ac:dyDescent="0.2">
      <c r="A38" s="11"/>
      <c r="B38" s="11"/>
      <c r="C38" s="11">
        <v>24</v>
      </c>
      <c r="D38" s="58">
        <f t="shared" si="10"/>
        <v>15697.786400000001</v>
      </c>
      <c r="E38" s="58">
        <f t="shared" si="9"/>
        <v>11523.63</v>
      </c>
      <c r="F38" s="54">
        <f>IF($F$9="A",Data!$N$6,IF($F$9="B",Data!$N$7,IF($F$9="C",Data!$N$8,IF($F$9="D",Data!$N$9,0))))</f>
        <v>618</v>
      </c>
      <c r="G38" s="57">
        <f t="shared" si="3"/>
        <v>27839.416400000002</v>
      </c>
      <c r="H38" s="58">
        <f t="shared" si="0"/>
        <v>1308.1488666666667</v>
      </c>
      <c r="I38" s="58">
        <f t="shared" si="4"/>
        <v>960.3024999999999</v>
      </c>
      <c r="J38" s="58">
        <f t="shared" si="5"/>
        <v>51.5</v>
      </c>
      <c r="K38" s="57">
        <f t="shared" si="6"/>
        <v>2319.9513666666667</v>
      </c>
      <c r="L38" s="55">
        <f t="shared" si="1"/>
        <v>43.00763397260274</v>
      </c>
      <c r="M38" s="55">
        <f t="shared" si="2"/>
        <v>31.571589041095887</v>
      </c>
      <c r="N38" s="55">
        <f t="shared" si="7"/>
        <v>1.6931506849315068</v>
      </c>
      <c r="O38" s="56">
        <f t="shared" si="8"/>
        <v>76.272373698630133</v>
      </c>
    </row>
    <row r="39" spans="1:15" ht="14.1" customHeight="1" x14ac:dyDescent="0.2">
      <c r="A39" s="11"/>
      <c r="B39" s="11"/>
      <c r="C39" s="11">
        <v>25</v>
      </c>
      <c r="D39" s="58">
        <f t="shared" si="10"/>
        <v>15971.585000000001</v>
      </c>
      <c r="E39" s="58">
        <f t="shared" si="9"/>
        <v>11523.63</v>
      </c>
      <c r="F39" s="54">
        <f>IF($F$9="A",Data!$N$6,IF($F$9="B",Data!$N$7,IF($F$9="C",Data!$N$8,IF($F$9="D",Data!$N$9,0))))</f>
        <v>618</v>
      </c>
      <c r="G39" s="57">
        <f t="shared" si="3"/>
        <v>28113.215</v>
      </c>
      <c r="H39" s="58">
        <f t="shared" si="0"/>
        <v>1330.9654166666667</v>
      </c>
      <c r="I39" s="58">
        <f t="shared" si="4"/>
        <v>960.3024999999999</v>
      </c>
      <c r="J39" s="58">
        <f t="shared" si="5"/>
        <v>51.5</v>
      </c>
      <c r="K39" s="57">
        <f t="shared" si="6"/>
        <v>2342.7679166666667</v>
      </c>
      <c r="L39" s="55">
        <f t="shared" si="1"/>
        <v>43.757767123287671</v>
      </c>
      <c r="M39" s="55">
        <f t="shared" si="2"/>
        <v>31.571589041095887</v>
      </c>
      <c r="N39" s="55">
        <f t="shared" si="7"/>
        <v>1.6931506849315068</v>
      </c>
      <c r="O39" s="56">
        <f t="shared" si="8"/>
        <v>77.022506849315064</v>
      </c>
    </row>
    <row r="40" spans="1:15" ht="14.1" customHeight="1" x14ac:dyDescent="0.2">
      <c r="A40" s="11"/>
      <c r="B40" s="11"/>
      <c r="C40" s="11">
        <v>26</v>
      </c>
      <c r="D40" s="58">
        <f t="shared" si="10"/>
        <v>16245.383600000001</v>
      </c>
      <c r="E40" s="58">
        <f t="shared" si="9"/>
        <v>11523.63</v>
      </c>
      <c r="F40" s="54">
        <f>IF($F$9="A",Data!$N$6,IF($F$9="B",Data!$N$7,IF($F$9="C",Data!$N$8,IF($F$9="D",Data!$N$9,0))))</f>
        <v>618</v>
      </c>
      <c r="G40" s="57">
        <f t="shared" si="3"/>
        <v>28387.013599999998</v>
      </c>
      <c r="H40" s="58">
        <f t="shared" si="0"/>
        <v>1353.7819666666667</v>
      </c>
      <c r="I40" s="58">
        <f t="shared" si="4"/>
        <v>960.3024999999999</v>
      </c>
      <c r="J40" s="58">
        <f t="shared" si="5"/>
        <v>51.5</v>
      </c>
      <c r="K40" s="57">
        <f t="shared" si="6"/>
        <v>2365.5844666666667</v>
      </c>
      <c r="L40" s="55">
        <f t="shared" si="1"/>
        <v>44.507900273972602</v>
      </c>
      <c r="M40" s="55">
        <f t="shared" si="2"/>
        <v>31.571589041095887</v>
      </c>
      <c r="N40" s="55">
        <f t="shared" si="7"/>
        <v>1.6931506849315068</v>
      </c>
      <c r="O40" s="56">
        <f t="shared" si="8"/>
        <v>77.772639999999996</v>
      </c>
    </row>
    <row r="41" spans="1:15" ht="14.1" customHeight="1" x14ac:dyDescent="0.2">
      <c r="A41" s="11"/>
      <c r="B41" s="11"/>
      <c r="C41" s="11">
        <v>27</v>
      </c>
      <c r="D41" s="58">
        <f t="shared" si="10"/>
        <v>16519.182200000003</v>
      </c>
      <c r="E41" s="58">
        <f t="shared" si="9"/>
        <v>11523.63</v>
      </c>
      <c r="F41" s="54">
        <f>IF($F$9="A",Data!$N$6,IF($F$9="B",Data!$N$7,IF($F$9="C",Data!$N$8,IF($F$9="D",Data!$N$9,0))))</f>
        <v>618</v>
      </c>
      <c r="G41" s="57">
        <f t="shared" si="3"/>
        <v>28660.8122</v>
      </c>
      <c r="H41" s="58">
        <f t="shared" si="0"/>
        <v>1376.5985166666669</v>
      </c>
      <c r="I41" s="58">
        <f t="shared" si="4"/>
        <v>960.3024999999999</v>
      </c>
      <c r="J41" s="58">
        <f t="shared" si="5"/>
        <v>51.5</v>
      </c>
      <c r="K41" s="57">
        <f t="shared" si="6"/>
        <v>2388.4010166666667</v>
      </c>
      <c r="L41" s="55">
        <f t="shared" si="1"/>
        <v>45.25803342465754</v>
      </c>
      <c r="M41" s="55">
        <f t="shared" si="2"/>
        <v>31.571589041095887</v>
      </c>
      <c r="N41" s="55">
        <f t="shared" si="7"/>
        <v>1.6931506849315068</v>
      </c>
      <c r="O41" s="56">
        <f>SUM(L41:N41)</f>
        <v>78.522773150684941</v>
      </c>
    </row>
    <row r="42" spans="1:15" ht="14.1" customHeight="1" x14ac:dyDescent="0.2">
      <c r="A42" s="11"/>
      <c r="B42" s="11"/>
      <c r="C42" s="11">
        <v>28</v>
      </c>
      <c r="D42" s="58">
        <f t="shared" si="10"/>
        <v>16792.980800000001</v>
      </c>
      <c r="E42" s="58">
        <f t="shared" si="9"/>
        <v>11523.63</v>
      </c>
      <c r="F42" s="54">
        <f>IF($F$9="A",Data!$N$6,IF($F$9="B",Data!$N$7,IF($F$9="C",Data!$N$8,IF($F$9="D",Data!$N$9,0))))</f>
        <v>618</v>
      </c>
      <c r="G42" s="57">
        <f t="shared" si="3"/>
        <v>28934.610800000002</v>
      </c>
      <c r="H42" s="58">
        <f t="shared" si="0"/>
        <v>1399.4150666666667</v>
      </c>
      <c r="I42" s="58">
        <f t="shared" si="4"/>
        <v>960.3024999999999</v>
      </c>
      <c r="J42" s="58">
        <f t="shared" si="5"/>
        <v>51.5</v>
      </c>
      <c r="K42" s="57">
        <f t="shared" si="6"/>
        <v>2411.2175666666667</v>
      </c>
      <c r="L42" s="55">
        <f t="shared" si="1"/>
        <v>46.008166575342472</v>
      </c>
      <c r="M42" s="55">
        <f t="shared" si="2"/>
        <v>31.571589041095887</v>
      </c>
      <c r="N42" s="55">
        <f t="shared" si="7"/>
        <v>1.6931506849315068</v>
      </c>
      <c r="O42" s="56">
        <f t="shared" si="8"/>
        <v>79.272906301369872</v>
      </c>
    </row>
    <row r="43" spans="1:15" ht="14.1" customHeight="1" x14ac:dyDescent="0.2">
      <c r="A43" s="11"/>
      <c r="B43" s="11"/>
      <c r="C43" s="11">
        <v>29</v>
      </c>
      <c r="D43" s="58">
        <f t="shared" si="10"/>
        <v>17066.779399999999</v>
      </c>
      <c r="E43" s="58">
        <f t="shared" si="9"/>
        <v>11523.63</v>
      </c>
      <c r="F43" s="54">
        <f>IF($F$9="A",Data!$N$6,IF($F$9="B",Data!$N$7,IF($F$9="C",Data!$N$8,IF($F$9="D",Data!$N$9,0))))</f>
        <v>618</v>
      </c>
      <c r="G43" s="57">
        <f t="shared" si="3"/>
        <v>29208.409399999997</v>
      </c>
      <c r="H43" s="58">
        <f t="shared" si="0"/>
        <v>1422.2316166666667</v>
      </c>
      <c r="I43" s="58">
        <f t="shared" si="4"/>
        <v>960.3024999999999</v>
      </c>
      <c r="J43" s="58">
        <f t="shared" si="5"/>
        <v>51.5</v>
      </c>
      <c r="K43" s="57">
        <f t="shared" si="6"/>
        <v>2434.0341166666667</v>
      </c>
      <c r="L43" s="55">
        <f t="shared" si="1"/>
        <v>46.758299726027396</v>
      </c>
      <c r="M43" s="55">
        <f t="shared" si="2"/>
        <v>31.571589041095887</v>
      </c>
      <c r="N43" s="55">
        <f t="shared" si="7"/>
        <v>1.6931506849315068</v>
      </c>
      <c r="O43" s="56">
        <f t="shared" si="8"/>
        <v>80.023039452054789</v>
      </c>
    </row>
    <row r="44" spans="1:15" ht="14.1" customHeight="1" x14ac:dyDescent="0.2">
      <c r="A44" s="11"/>
      <c r="B44" s="11"/>
      <c r="C44" s="11">
        <v>30</v>
      </c>
      <c r="D44" s="58">
        <f t="shared" si="10"/>
        <v>17340.578000000001</v>
      </c>
      <c r="E44" s="58">
        <f t="shared" si="9"/>
        <v>11523.63</v>
      </c>
      <c r="F44" s="54">
        <f>IF($F$9="A",Data!$N$6,IF($F$9="B",Data!$N$7,IF($F$9="C",Data!$N$8,IF($F$9="D",Data!$N$9,0))))</f>
        <v>618</v>
      </c>
      <c r="G44" s="57">
        <f t="shared" si="3"/>
        <v>29482.207999999999</v>
      </c>
      <c r="H44" s="58">
        <f t="shared" si="0"/>
        <v>1445.0481666666667</v>
      </c>
      <c r="I44" s="58">
        <f t="shared" si="4"/>
        <v>960.3024999999999</v>
      </c>
      <c r="J44" s="58">
        <f t="shared" si="5"/>
        <v>51.5</v>
      </c>
      <c r="K44" s="57">
        <f t="shared" si="6"/>
        <v>2456.8506666666667</v>
      </c>
      <c r="L44" s="55">
        <f t="shared" si="1"/>
        <v>47.508432876712334</v>
      </c>
      <c r="M44" s="55">
        <f t="shared" si="2"/>
        <v>31.571589041095887</v>
      </c>
      <c r="N44" s="55">
        <f t="shared" si="7"/>
        <v>1.6931506849315068</v>
      </c>
      <c r="O44" s="56">
        <f t="shared" si="8"/>
        <v>80.773172602739734</v>
      </c>
    </row>
    <row r="45" spans="1:15" ht="14.1" customHeight="1" x14ac:dyDescent="0.2">
      <c r="A45" s="11"/>
      <c r="B45" s="11"/>
      <c r="C45" s="11">
        <v>31</v>
      </c>
      <c r="D45" s="58">
        <f t="shared" si="10"/>
        <v>17614.376600000003</v>
      </c>
      <c r="E45" s="58">
        <f t="shared" si="9"/>
        <v>11523.63</v>
      </c>
      <c r="F45" s="54">
        <f>IF($F$9="A",Data!$N$6,IF($F$9="B",Data!$N$7,IF($F$9="C",Data!$N$8,IF($F$9="D",Data!$N$9,0))))</f>
        <v>618</v>
      </c>
      <c r="G45" s="57">
        <f t="shared" si="3"/>
        <v>29756.006600000001</v>
      </c>
      <c r="H45" s="58">
        <f t="shared" si="0"/>
        <v>1467.8647166666669</v>
      </c>
      <c r="I45" s="58">
        <f t="shared" si="4"/>
        <v>960.3024999999999</v>
      </c>
      <c r="J45" s="58">
        <f t="shared" si="5"/>
        <v>51.5</v>
      </c>
      <c r="K45" s="57">
        <f t="shared" si="6"/>
        <v>2479.6672166666667</v>
      </c>
      <c r="L45" s="55">
        <f t="shared" si="1"/>
        <v>48.258566027397272</v>
      </c>
      <c r="M45" s="55">
        <f t="shared" si="2"/>
        <v>31.571589041095887</v>
      </c>
      <c r="N45" s="55">
        <f t="shared" si="7"/>
        <v>1.6931506849315068</v>
      </c>
      <c r="O45" s="56">
        <f t="shared" si="8"/>
        <v>81.523305753424665</v>
      </c>
    </row>
    <row r="46" spans="1:15" ht="14.1" customHeight="1" x14ac:dyDescent="0.2">
      <c r="A46" s="11"/>
      <c r="B46" s="11"/>
      <c r="C46" s="11">
        <v>32</v>
      </c>
      <c r="D46" s="58">
        <f t="shared" si="10"/>
        <v>17888.175200000001</v>
      </c>
      <c r="E46" s="58">
        <f t="shared" si="9"/>
        <v>11523.63</v>
      </c>
      <c r="F46" s="54">
        <f>IF($F$9="A",Data!$N$6,IF($F$9="B",Data!$N$7,IF($F$9="C",Data!$N$8,IF($F$9="D",Data!$N$9,0))))</f>
        <v>618</v>
      </c>
      <c r="G46" s="57">
        <f t="shared" si="3"/>
        <v>30029.805200000003</v>
      </c>
      <c r="H46" s="58">
        <f t="shared" si="0"/>
        <v>1490.6812666666667</v>
      </c>
      <c r="I46" s="58">
        <f t="shared" si="4"/>
        <v>960.3024999999999</v>
      </c>
      <c r="J46" s="58">
        <f t="shared" si="5"/>
        <v>51.5</v>
      </c>
      <c r="K46" s="57">
        <f t="shared" si="6"/>
        <v>2502.4837666666667</v>
      </c>
      <c r="L46" s="55">
        <f t="shared" si="1"/>
        <v>49.008699178082196</v>
      </c>
      <c r="M46" s="55">
        <f t="shared" si="2"/>
        <v>31.571589041095887</v>
      </c>
      <c r="N46" s="55">
        <f t="shared" si="7"/>
        <v>1.6931506849315068</v>
      </c>
      <c r="O46" s="56">
        <f t="shared" si="8"/>
        <v>82.273438904109597</v>
      </c>
    </row>
    <row r="47" spans="1:15" ht="14.1" customHeight="1" x14ac:dyDescent="0.2">
      <c r="A47" s="11"/>
      <c r="B47" s="11"/>
      <c r="C47" s="11">
        <v>33</v>
      </c>
      <c r="D47" s="58">
        <f t="shared" si="10"/>
        <v>18161.9738</v>
      </c>
      <c r="E47" s="58">
        <f t="shared" si="9"/>
        <v>11523.63</v>
      </c>
      <c r="F47" s="54">
        <f>IF($F$9="A",Data!$N$6,IF($F$9="B",Data!$N$7,IF($F$9="C",Data!$N$8,IF($F$9="D",Data!$N$9,0))))</f>
        <v>618</v>
      </c>
      <c r="G47" s="57">
        <f t="shared" si="3"/>
        <v>30303.603799999997</v>
      </c>
      <c r="H47" s="58">
        <f t="shared" si="0"/>
        <v>1513.4978166666667</v>
      </c>
      <c r="I47" s="58">
        <f t="shared" si="4"/>
        <v>960.3024999999999</v>
      </c>
      <c r="J47" s="58">
        <f t="shared" si="5"/>
        <v>51.5</v>
      </c>
      <c r="K47" s="57">
        <f t="shared" si="6"/>
        <v>2525.3003166666667</v>
      </c>
      <c r="L47" s="55">
        <f t="shared" si="1"/>
        <v>49.75883232876712</v>
      </c>
      <c r="M47" s="55">
        <f t="shared" si="2"/>
        <v>31.571589041095887</v>
      </c>
      <c r="N47" s="55">
        <f t="shared" si="7"/>
        <v>1.6931506849315068</v>
      </c>
      <c r="O47" s="56">
        <f t="shared" si="8"/>
        <v>83.023572054794514</v>
      </c>
    </row>
    <row r="48" spans="1:15" ht="14.1" customHeight="1" x14ac:dyDescent="0.2">
      <c r="A48" s="11"/>
      <c r="B48" s="11"/>
      <c r="C48" s="11">
        <v>34</v>
      </c>
      <c r="D48" s="58">
        <f t="shared" si="10"/>
        <v>18435.772400000002</v>
      </c>
      <c r="E48" s="58">
        <f t="shared" si="9"/>
        <v>11523.63</v>
      </c>
      <c r="F48" s="54">
        <f>IF($F$9="A",Data!$N$6,IF($F$9="B",Data!$N$7,IF($F$9="C",Data!$N$8,IF($F$9="D",Data!$N$9,0))))</f>
        <v>618</v>
      </c>
      <c r="G48" s="57">
        <f t="shared" si="3"/>
        <v>30577.402399999999</v>
      </c>
      <c r="H48" s="58">
        <f t="shared" si="0"/>
        <v>1536.3143666666667</v>
      </c>
      <c r="I48" s="58">
        <f t="shared" si="4"/>
        <v>960.3024999999999</v>
      </c>
      <c r="J48" s="58">
        <f t="shared" si="5"/>
        <v>51.5</v>
      </c>
      <c r="K48" s="57">
        <f>SUM(H48:J48)</f>
        <v>2548.1168666666667</v>
      </c>
      <c r="L48" s="55">
        <f t="shared" si="1"/>
        <v>50.508965479452058</v>
      </c>
      <c r="M48" s="55">
        <f t="shared" si="2"/>
        <v>31.571589041095887</v>
      </c>
      <c r="N48" s="55">
        <f t="shared" si="7"/>
        <v>1.6931506849315068</v>
      </c>
      <c r="O48" s="56">
        <f t="shared" si="8"/>
        <v>83.773705205479459</v>
      </c>
    </row>
    <row r="49" spans="1:15" ht="14.1" customHeight="1" x14ac:dyDescent="0.2">
      <c r="A49" s="11"/>
      <c r="B49" s="11"/>
      <c r="C49" s="11">
        <v>35</v>
      </c>
      <c r="D49" s="58">
        <f t="shared" si="10"/>
        <v>18709.571000000004</v>
      </c>
      <c r="E49" s="58">
        <f t="shared" si="9"/>
        <v>11523.63</v>
      </c>
      <c r="F49" s="54">
        <f>IF($F$9="A",Data!$N$6,IF($F$9="B",Data!$N$7,IF($F$9="C",Data!$N$8,IF($F$9="D",Data!$N$9,0))))</f>
        <v>618</v>
      </c>
      <c r="G49" s="57">
        <f t="shared" si="3"/>
        <v>30851.201000000001</v>
      </c>
      <c r="H49" s="58">
        <f t="shared" si="0"/>
        <v>1559.130916666667</v>
      </c>
      <c r="I49" s="58">
        <f t="shared" si="4"/>
        <v>960.3024999999999</v>
      </c>
      <c r="J49" s="58">
        <f t="shared" si="5"/>
        <v>51.5</v>
      </c>
      <c r="K49" s="57">
        <f t="shared" si="6"/>
        <v>2570.9334166666667</v>
      </c>
      <c r="L49" s="55">
        <f t="shared" si="1"/>
        <v>51.259098630136997</v>
      </c>
      <c r="M49" s="55">
        <f t="shared" si="2"/>
        <v>31.571589041095887</v>
      </c>
      <c r="N49" s="55">
        <f t="shared" si="7"/>
        <v>1.6931506849315068</v>
      </c>
      <c r="O49" s="56">
        <f t="shared" si="8"/>
        <v>84.52383835616439</v>
      </c>
    </row>
    <row r="50" spans="1:15" ht="14.1" customHeight="1" x14ac:dyDescent="0.2">
      <c r="A50" s="11"/>
      <c r="B50" s="11"/>
      <c r="C50" s="11">
        <v>36</v>
      </c>
      <c r="D50" s="58">
        <f t="shared" si="10"/>
        <v>18983.369600000002</v>
      </c>
      <c r="E50" s="58">
        <f t="shared" si="9"/>
        <v>11523.63</v>
      </c>
      <c r="F50" s="54">
        <f>IF($F$9="A",Data!$N$6,IF($F$9="B",Data!$N$7,IF($F$9="C",Data!$N$8,IF($F$9="D",Data!$N$9,0))))</f>
        <v>618</v>
      </c>
      <c r="G50" s="57">
        <f t="shared" si="3"/>
        <v>31124.999600000003</v>
      </c>
      <c r="H50" s="58">
        <f t="shared" si="0"/>
        <v>1581.9474666666667</v>
      </c>
      <c r="I50" s="58">
        <f t="shared" si="4"/>
        <v>960.3024999999999</v>
      </c>
      <c r="J50" s="58">
        <f t="shared" si="5"/>
        <v>51.5</v>
      </c>
      <c r="K50" s="57">
        <f t="shared" si="6"/>
        <v>2593.7499666666668</v>
      </c>
      <c r="L50" s="55">
        <f t="shared" si="1"/>
        <v>52.009231780821921</v>
      </c>
      <c r="M50" s="55">
        <f t="shared" si="2"/>
        <v>31.571589041095887</v>
      </c>
      <c r="N50" s="55">
        <f t="shared" si="7"/>
        <v>1.6931506849315068</v>
      </c>
      <c r="O50" s="56">
        <f t="shared" si="8"/>
        <v>85.273971506849321</v>
      </c>
    </row>
    <row r="51" spans="1:15" ht="14.1" customHeight="1" x14ac:dyDescent="0.2">
      <c r="A51" s="11"/>
      <c r="B51" s="11"/>
      <c r="C51" s="11">
        <v>37</v>
      </c>
      <c r="D51" s="58">
        <f t="shared" si="10"/>
        <v>19257.1682</v>
      </c>
      <c r="E51" s="58">
        <f t="shared" si="9"/>
        <v>11523.63</v>
      </c>
      <c r="F51" s="54">
        <f>IF($F$9="A",Data!$N$6,IF($F$9="B",Data!$N$7,IF($F$9="C",Data!$N$8,IF($F$9="D",Data!$N$9,0))))</f>
        <v>618</v>
      </c>
      <c r="G51" s="57">
        <f t="shared" si="3"/>
        <v>31398.798199999997</v>
      </c>
      <c r="H51" s="58">
        <f t="shared" si="0"/>
        <v>1604.7640166666667</v>
      </c>
      <c r="I51" s="58">
        <f t="shared" si="4"/>
        <v>960.3024999999999</v>
      </c>
      <c r="J51" s="58">
        <f t="shared" si="5"/>
        <v>51.5</v>
      </c>
      <c r="K51" s="57">
        <f t="shared" si="6"/>
        <v>2616.5665166666668</v>
      </c>
      <c r="L51" s="55">
        <f t="shared" si="1"/>
        <v>52.759364931506852</v>
      </c>
      <c r="M51" s="55">
        <f t="shared" si="2"/>
        <v>31.571589041095887</v>
      </c>
      <c r="N51" s="55">
        <f t="shared" si="7"/>
        <v>1.6931506849315068</v>
      </c>
      <c r="O51" s="56">
        <f>SUM(L51:N51)</f>
        <v>86.024104657534252</v>
      </c>
    </row>
    <row r="52" spans="1:15" ht="14.1" customHeight="1" x14ac:dyDescent="0.2">
      <c r="A52" s="11"/>
      <c r="B52" s="11"/>
      <c r="C52" s="11">
        <v>38</v>
      </c>
      <c r="D52" s="58">
        <f t="shared" si="10"/>
        <v>19530.966800000002</v>
      </c>
      <c r="E52" s="58">
        <f t="shared" si="9"/>
        <v>11523.63</v>
      </c>
      <c r="F52" s="54">
        <f>IF($F$9="A",Data!$N$6,IF($F$9="B",Data!$N$7,IF($F$9="C",Data!$N$8,IF($F$9="D",Data!$N$9,0))))</f>
        <v>618</v>
      </c>
      <c r="G52" s="57">
        <f t="shared" si="3"/>
        <v>31672.596799999999</v>
      </c>
      <c r="H52" s="58">
        <f t="shared" si="0"/>
        <v>1627.5805666666668</v>
      </c>
      <c r="I52" s="58">
        <f t="shared" si="4"/>
        <v>960.3024999999999</v>
      </c>
      <c r="J52" s="58">
        <f t="shared" si="5"/>
        <v>51.5</v>
      </c>
      <c r="K52" s="57">
        <f t="shared" si="6"/>
        <v>2639.3830666666668</v>
      </c>
      <c r="L52" s="55">
        <f t="shared" si="1"/>
        <v>53.509498082191783</v>
      </c>
      <c r="M52" s="55">
        <f t="shared" si="2"/>
        <v>31.571589041095887</v>
      </c>
      <c r="N52" s="55">
        <f t="shared" si="7"/>
        <v>1.6931506849315068</v>
      </c>
      <c r="O52" s="56">
        <f t="shared" si="8"/>
        <v>86.774237808219183</v>
      </c>
    </row>
    <row r="53" spans="1:15" ht="14.1" customHeight="1" x14ac:dyDescent="0.2">
      <c r="A53" s="11"/>
      <c r="B53" s="11"/>
      <c r="C53" s="11">
        <v>39</v>
      </c>
      <c r="D53" s="58">
        <f t="shared" si="10"/>
        <v>19804.765400000004</v>
      </c>
      <c r="E53" s="58">
        <f t="shared" si="9"/>
        <v>11523.63</v>
      </c>
      <c r="F53" s="54">
        <f>IF($F$9="A",Data!$N$6,IF($F$9="B",Data!$N$7,IF($F$9="C",Data!$N$8,IF($F$9="D",Data!$N$9,0))))</f>
        <v>618</v>
      </c>
      <c r="G53" s="57">
        <f t="shared" si="3"/>
        <v>31946.395400000001</v>
      </c>
      <c r="H53" s="58">
        <f t="shared" si="0"/>
        <v>1650.397116666667</v>
      </c>
      <c r="I53" s="58">
        <f t="shared" si="4"/>
        <v>960.3024999999999</v>
      </c>
      <c r="J53" s="58">
        <f t="shared" si="5"/>
        <v>51.5</v>
      </c>
      <c r="K53" s="57">
        <f t="shared" si="6"/>
        <v>2662.1996166666668</v>
      </c>
      <c r="L53" s="55">
        <f t="shared" si="1"/>
        <v>54.259631232876721</v>
      </c>
      <c r="M53" s="55">
        <f t="shared" si="2"/>
        <v>31.571589041095887</v>
      </c>
      <c r="N53" s="55">
        <f t="shared" si="7"/>
        <v>1.6931506849315068</v>
      </c>
      <c r="O53" s="56">
        <f t="shared" si="8"/>
        <v>87.524370958904115</v>
      </c>
    </row>
    <row r="54" spans="1:15" ht="14.1" customHeight="1" x14ac:dyDescent="0.2">
      <c r="A54" s="11"/>
      <c r="B54" s="11"/>
      <c r="C54" s="11">
        <v>40</v>
      </c>
      <c r="D54" s="58">
        <f t="shared" si="10"/>
        <v>20078.564000000002</v>
      </c>
      <c r="E54" s="58">
        <f t="shared" si="9"/>
        <v>11523.63</v>
      </c>
      <c r="F54" s="54">
        <f>IF($F$9="A",Data!$N$6,IF($F$9="B",Data!$N$7,IF($F$9="C",Data!$N$8,IF($F$9="D",Data!$N$9,0))))</f>
        <v>618</v>
      </c>
      <c r="G54" s="57">
        <f t="shared" ref="G54" si="11">SUM(D54:E54)</f>
        <v>31602.194000000003</v>
      </c>
      <c r="H54" s="58">
        <f t="shared" si="0"/>
        <v>1673.2136666666668</v>
      </c>
      <c r="I54" s="58">
        <f t="shared" si="4"/>
        <v>960.3024999999999</v>
      </c>
      <c r="J54" s="58">
        <f t="shared" si="5"/>
        <v>51.5</v>
      </c>
      <c r="K54" s="57">
        <f>SUM(H54:I54)</f>
        <v>2633.5161666666668</v>
      </c>
      <c r="L54" s="55">
        <f t="shared" si="1"/>
        <v>55.009764383561652</v>
      </c>
      <c r="M54" s="55">
        <f t="shared" si="2"/>
        <v>31.571589041095887</v>
      </c>
      <c r="N54" s="55">
        <f t="shared" si="7"/>
        <v>1.6931506849315068</v>
      </c>
      <c r="O54" s="56">
        <f t="shared" ref="O54" ca="1" si="12">SUM(L54:P54)</f>
        <v>91.101622950819674</v>
      </c>
    </row>
    <row r="55" spans="1:15" ht="10.5" customHeight="1" x14ac:dyDescent="0.2"/>
  </sheetData>
  <sheetProtection algorithmName="SHA-512" hashValue="ol4L+Rr/2FiaoRVJUeBZcz7KZe5ZdPOz+zH2P7BvFnh0qKawIROsVeE+Ht57RgztoZpb6HAOEBUD6b0iob3OrQ==" saltValue="ORANMpSpHeTnnJUnCUWang==" spinCount="100000" sheet="1" objects="1" scenarios="1"/>
  <mergeCells count="12">
    <mergeCell ref="N3:O3"/>
    <mergeCell ref="A5:C6"/>
    <mergeCell ref="D5:D6"/>
    <mergeCell ref="I3:K3"/>
    <mergeCell ref="E2:K2"/>
    <mergeCell ref="G4:K5"/>
    <mergeCell ref="L8:O8"/>
    <mergeCell ref="D8:G8"/>
    <mergeCell ref="A8:A9"/>
    <mergeCell ref="B8:B9"/>
    <mergeCell ref="C8:C9"/>
    <mergeCell ref="H8:K8"/>
  </mergeCells>
  <phoneticPr fontId="2" type="noConversion"/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95AF0C-66B8-4D14-B40C-994F7AD0B56F}">
          <x14:formula1>
            <xm:f>Data!$M$11:$M$15</xm:f>
          </x14:formula1>
          <xm:sqref>F9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8A8D2-ED93-450E-9431-219911C8D825}">
  <sheetPr>
    <tabColor indexed="10"/>
    <pageSetUpPr fitToPage="1"/>
  </sheetPr>
  <dimension ref="A1:O55"/>
  <sheetViews>
    <sheetView zoomScaleNormal="100" workbookViewId="0">
      <selection activeCell="R11" sqref="R11"/>
    </sheetView>
  </sheetViews>
  <sheetFormatPr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9" width="8.14062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6" t="s">
        <v>0</v>
      </c>
      <c r="F2" s="96"/>
      <c r="G2" s="96"/>
      <c r="H2" s="96"/>
      <c r="I2" s="96"/>
      <c r="J2" s="96"/>
      <c r="K2" s="96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44197</v>
      </c>
      <c r="H3" s="70" t="s">
        <v>33</v>
      </c>
      <c r="I3" s="95">
        <v>44926</v>
      </c>
      <c r="J3" s="95"/>
      <c r="K3" s="95"/>
      <c r="L3" s="17"/>
      <c r="M3" s="17"/>
      <c r="N3" s="92"/>
      <c r="O3" s="92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7" t="s">
        <v>60</v>
      </c>
      <c r="H4" s="97"/>
      <c r="I4" s="97"/>
      <c r="J4" s="97"/>
      <c r="K4" s="97"/>
      <c r="L4" s="17"/>
      <c r="M4" s="17"/>
    </row>
    <row r="5" spans="1:15" ht="12" customHeight="1" x14ac:dyDescent="0.2">
      <c r="A5" s="93" t="s">
        <v>34</v>
      </c>
      <c r="B5" s="93"/>
      <c r="C5" s="93"/>
      <c r="D5" s="94">
        <v>8</v>
      </c>
      <c r="E5" s="7"/>
      <c r="F5" s="7"/>
      <c r="G5" s="97"/>
      <c r="H5" s="97"/>
      <c r="I5" s="97"/>
      <c r="J5" s="97"/>
      <c r="K5" s="97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93"/>
      <c r="B6" s="93"/>
      <c r="C6" s="93"/>
      <c r="D6" s="94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365</v>
      </c>
      <c r="M7" s="49"/>
      <c r="N7" s="12"/>
      <c r="O7" s="12"/>
    </row>
    <row r="8" spans="1:15" s="9" customFormat="1" ht="36" customHeight="1" x14ac:dyDescent="0.2">
      <c r="A8" s="91" t="s">
        <v>1</v>
      </c>
      <c r="B8" s="91" t="s">
        <v>2</v>
      </c>
      <c r="C8" s="91" t="s">
        <v>3</v>
      </c>
      <c r="D8" s="90" t="s">
        <v>6</v>
      </c>
      <c r="E8" s="90"/>
      <c r="F8" s="90"/>
      <c r="G8" s="90"/>
      <c r="H8" s="87" t="str">
        <f>CONCATENATE("MENSILE - MONATLICH  
(",H7," mesi/Monate)")</f>
        <v>MENSILE - MONATLICH  
(12 mesi/Monate)</v>
      </c>
      <c r="I8" s="88"/>
      <c r="J8" s="88"/>
      <c r="K8" s="89"/>
      <c r="L8" s="87" t="str">
        <f>CONCATENATE("GIORNALIERO - TÄGLICH  
(",L7," giorni/Tage)")</f>
        <v>GIORNALIERO - TÄGLICH  
(365 giorni/Tage)</v>
      </c>
      <c r="M8" s="88"/>
      <c r="N8" s="88"/>
      <c r="O8" s="89"/>
    </row>
    <row r="9" spans="1:15" s="10" customFormat="1" ht="27" customHeight="1" x14ac:dyDescent="0.2">
      <c r="A9" s="91"/>
      <c r="B9" s="91"/>
      <c r="C9" s="91"/>
      <c r="D9" s="75" t="s">
        <v>4</v>
      </c>
      <c r="E9" s="75" t="s">
        <v>5</v>
      </c>
      <c r="F9" s="74" t="s">
        <v>55</v>
      </c>
      <c r="G9" s="75" t="s">
        <v>9</v>
      </c>
      <c r="H9" s="75" t="s">
        <v>4</v>
      </c>
      <c r="I9" s="75" t="s">
        <v>5</v>
      </c>
      <c r="J9" s="67" t="str">
        <f>F9</f>
        <v>A</v>
      </c>
      <c r="K9" s="75" t="s">
        <v>9</v>
      </c>
      <c r="L9" s="75" t="s">
        <v>4</v>
      </c>
      <c r="M9" s="75" t="s">
        <v>5</v>
      </c>
      <c r="N9" s="67" t="str">
        <f>F9</f>
        <v>A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f>(100%+E$7)*[1]Tabelle1!$C$42</f>
        <v>18738.240000000002</v>
      </c>
      <c r="E10" s="73">
        <v>12437.02</v>
      </c>
      <c r="F10" s="54">
        <f>IF($F$9="A",Data!$N$6,IF($F$9="B",Data!$N$7,IF($F$9="C",Data!$N$8,IF($F$9="D",Data!$N$9,0))))</f>
        <v>1062.96</v>
      </c>
      <c r="G10" s="57">
        <f>SUM(D10:F10)</f>
        <v>32238.22</v>
      </c>
      <c r="H10" s="58">
        <f t="shared" ref="H10:H54" si="0">D10/$H$7</f>
        <v>1561.5200000000002</v>
      </c>
      <c r="I10" s="58">
        <f>E10/$H$7</f>
        <v>1036.4183333333333</v>
      </c>
      <c r="J10" s="58">
        <f>$F$10/12</f>
        <v>88.58</v>
      </c>
      <c r="K10" s="57">
        <f>SUM(H10:J10)</f>
        <v>2686.5183333333334</v>
      </c>
      <c r="L10" s="55">
        <f t="shared" ref="L10:L53" si="1">D10/$L$7</f>
        <v>51.33764383561644</v>
      </c>
      <c r="M10" s="55">
        <f t="shared" ref="M10:M54" si="2">E10/$L$7</f>
        <v>34.074027397260274</v>
      </c>
      <c r="N10" s="55">
        <f>$F$10/$L$7</f>
        <v>2.912219178082192</v>
      </c>
      <c r="O10" s="56">
        <f>SUM(L10:N10)</f>
        <v>88.32389041095891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19862.5344</v>
      </c>
      <c r="E11" s="59">
        <f t="shared" ref="E11:E54" si="3">E10</f>
        <v>12437.02</v>
      </c>
      <c r="F11" s="54">
        <f>IF($F$9="A",Data!$N$6,IF($F$9="B",Data!$N$7,IF($F$9="C",Data!$N$8,IF($F$9="D",Data!$N$9,0))))</f>
        <v>1062.96</v>
      </c>
      <c r="G11" s="57">
        <f t="shared" ref="G11:G53" si="4">SUM(D11:F11)</f>
        <v>33362.5144</v>
      </c>
      <c r="H11" s="58">
        <f t="shared" si="0"/>
        <v>1655.2112</v>
      </c>
      <c r="I11" s="58">
        <f t="shared" ref="I11:I52" si="5">E11/$H$7</f>
        <v>1036.4183333333333</v>
      </c>
      <c r="J11" s="58">
        <f t="shared" ref="J11:J54" si="6">$F$10/12</f>
        <v>88.58</v>
      </c>
      <c r="K11" s="57">
        <f t="shared" ref="K11:K53" si="7">SUM(H11:J11)</f>
        <v>2780.2095333333332</v>
      </c>
      <c r="L11" s="55">
        <f t="shared" si="1"/>
        <v>54.417902465753428</v>
      </c>
      <c r="M11" s="55">
        <f t="shared" si="2"/>
        <v>34.074027397260274</v>
      </c>
      <c r="N11" s="55">
        <f t="shared" ref="N11:N53" si="8">$F$10/$L$7</f>
        <v>2.912219178082192</v>
      </c>
      <c r="O11" s="56">
        <f t="shared" ref="O11:O53" si="9">SUM(L11:N11)</f>
        <v>91.404149041095891</v>
      </c>
    </row>
    <row r="12" spans="1:15" ht="14.1" customHeight="1" x14ac:dyDescent="0.2">
      <c r="A12" s="11"/>
      <c r="B12" s="11">
        <v>2</v>
      </c>
      <c r="C12" s="11">
        <v>0</v>
      </c>
      <c r="D12" s="59">
        <f>$D$10+$D$10*$A$11*B12</f>
        <v>20986.828800000003</v>
      </c>
      <c r="E12" s="59">
        <f t="shared" si="3"/>
        <v>12437.02</v>
      </c>
      <c r="F12" s="54">
        <f>IF($F$9="A",Data!$N$6,IF($F$9="B",Data!$N$7,IF($F$9="C",Data!$N$8,IF($F$9="D",Data!$N$9,0))))</f>
        <v>1062.96</v>
      </c>
      <c r="G12" s="57">
        <f t="shared" si="4"/>
        <v>34486.808800000006</v>
      </c>
      <c r="H12" s="58">
        <f t="shared" si="0"/>
        <v>1748.9024000000002</v>
      </c>
      <c r="I12" s="58">
        <f t="shared" si="5"/>
        <v>1036.4183333333333</v>
      </c>
      <c r="J12" s="58">
        <f t="shared" si="6"/>
        <v>88.58</v>
      </c>
      <c r="K12" s="57">
        <f t="shared" si="7"/>
        <v>2873.9007333333334</v>
      </c>
      <c r="L12" s="55">
        <f t="shared" si="1"/>
        <v>57.498161095890417</v>
      </c>
      <c r="M12" s="55">
        <f t="shared" si="2"/>
        <v>34.074027397260274</v>
      </c>
      <c r="N12" s="55">
        <f t="shared" si="8"/>
        <v>2.912219178082192</v>
      </c>
      <c r="O12" s="56">
        <f t="shared" si="9"/>
        <v>94.484407671232887</v>
      </c>
    </row>
    <row r="13" spans="1:15" ht="14.1" customHeight="1" x14ac:dyDescent="0.2">
      <c r="A13" s="11"/>
      <c r="B13" s="11">
        <v>3</v>
      </c>
      <c r="C13" s="11">
        <v>0</v>
      </c>
      <c r="D13" s="59">
        <f>$D$10+$D$10*$A$11*B13</f>
        <v>22111.123200000002</v>
      </c>
      <c r="E13" s="59">
        <f t="shared" si="3"/>
        <v>12437.02</v>
      </c>
      <c r="F13" s="54">
        <f>IF($F$9="A",Data!$N$6,IF($F$9="B",Data!$N$7,IF($F$9="C",Data!$N$8,IF($F$9="D",Data!$N$9,0))))</f>
        <v>1062.96</v>
      </c>
      <c r="G13" s="57">
        <f t="shared" si="4"/>
        <v>35611.103200000005</v>
      </c>
      <c r="H13" s="58">
        <f t="shared" si="0"/>
        <v>1842.5936000000002</v>
      </c>
      <c r="I13" s="58">
        <f t="shared" si="5"/>
        <v>1036.4183333333333</v>
      </c>
      <c r="J13" s="58">
        <f t="shared" si="6"/>
        <v>88.58</v>
      </c>
      <c r="K13" s="57">
        <f t="shared" si="7"/>
        <v>2967.5919333333331</v>
      </c>
      <c r="L13" s="55">
        <f t="shared" si="1"/>
        <v>60.578419726027406</v>
      </c>
      <c r="M13" s="55">
        <f t="shared" si="2"/>
        <v>34.074027397260274</v>
      </c>
      <c r="N13" s="55">
        <f t="shared" si="8"/>
        <v>2.912219178082192</v>
      </c>
      <c r="O13" s="56">
        <f t="shared" si="9"/>
        <v>97.564666301369883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f>(100%+E$7)*[1]Tabelle1!$D$42</f>
        <v>24321.51</v>
      </c>
      <c r="E14" s="73">
        <f t="shared" si="3"/>
        <v>12437.02</v>
      </c>
      <c r="F14" s="54">
        <f>IF($F$9="A",Data!$N$6,IF($F$9="B",Data!$N$7,IF($F$9="C",Data!$N$8,IF($F$9="D",Data!$N$9,0))))</f>
        <v>1062.96</v>
      </c>
      <c r="G14" s="57">
        <f t="shared" si="4"/>
        <v>37821.49</v>
      </c>
      <c r="H14" s="58">
        <f t="shared" si="0"/>
        <v>2026.7924999999998</v>
      </c>
      <c r="I14" s="58">
        <f t="shared" si="5"/>
        <v>1036.4183333333333</v>
      </c>
      <c r="J14" s="58">
        <f t="shared" si="6"/>
        <v>88.58</v>
      </c>
      <c r="K14" s="57">
        <f t="shared" si="7"/>
        <v>3151.790833333333</v>
      </c>
      <c r="L14" s="55">
        <f t="shared" si="1"/>
        <v>66.634273972602742</v>
      </c>
      <c r="M14" s="55">
        <f t="shared" si="2"/>
        <v>34.074027397260274</v>
      </c>
      <c r="N14" s="55">
        <f t="shared" si="8"/>
        <v>2.912219178082192</v>
      </c>
      <c r="O14" s="56">
        <f t="shared" si="9"/>
        <v>103.62052054794522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25051.155299999999</v>
      </c>
      <c r="E15" s="59">
        <f t="shared" si="3"/>
        <v>12437.02</v>
      </c>
      <c r="F15" s="54">
        <f>IF($F$9="A",Data!$N$6,IF($F$9="B",Data!$N$7,IF($F$9="C",Data!$N$8,IF($F$9="D",Data!$N$9,0))))</f>
        <v>1062.96</v>
      </c>
      <c r="G15" s="57">
        <f t="shared" si="4"/>
        <v>38551.135300000002</v>
      </c>
      <c r="H15" s="58">
        <f t="shared" si="0"/>
        <v>2087.5962749999999</v>
      </c>
      <c r="I15" s="58">
        <f t="shared" si="5"/>
        <v>1036.4183333333333</v>
      </c>
      <c r="J15" s="58">
        <f t="shared" si="6"/>
        <v>88.58</v>
      </c>
      <c r="K15" s="57">
        <f t="shared" si="7"/>
        <v>3212.5946083333329</v>
      </c>
      <c r="L15" s="55">
        <f t="shared" si="1"/>
        <v>68.633302191780814</v>
      </c>
      <c r="M15" s="55">
        <f t="shared" si="2"/>
        <v>34.074027397260274</v>
      </c>
      <c r="N15" s="55">
        <f t="shared" si="8"/>
        <v>2.912219178082192</v>
      </c>
      <c r="O15" s="56">
        <f t="shared" si="9"/>
        <v>105.61954876712328</v>
      </c>
    </row>
    <row r="16" spans="1:15" ht="14.1" customHeight="1" x14ac:dyDescent="0.2">
      <c r="A16" s="11"/>
      <c r="B16" s="11"/>
      <c r="C16" s="11">
        <v>2</v>
      </c>
      <c r="D16" s="59">
        <f t="shared" ref="D16:D54" si="10">$D$14+$D$14*$A$15*C16</f>
        <v>25780.800599999999</v>
      </c>
      <c r="E16" s="59">
        <f t="shared" si="3"/>
        <v>12437.02</v>
      </c>
      <c r="F16" s="54">
        <f>IF($F$9="A",Data!$N$6,IF($F$9="B",Data!$N$7,IF($F$9="C",Data!$N$8,IF($F$9="D",Data!$N$9,0))))</f>
        <v>1062.96</v>
      </c>
      <c r="G16" s="57">
        <f t="shared" si="4"/>
        <v>39280.780599999998</v>
      </c>
      <c r="H16" s="58">
        <f t="shared" si="0"/>
        <v>2148.4000499999997</v>
      </c>
      <c r="I16" s="58">
        <f t="shared" si="5"/>
        <v>1036.4183333333333</v>
      </c>
      <c r="J16" s="58">
        <f t="shared" si="6"/>
        <v>88.58</v>
      </c>
      <c r="K16" s="57">
        <f t="shared" si="7"/>
        <v>3273.3983833333332</v>
      </c>
      <c r="L16" s="55">
        <f t="shared" si="1"/>
        <v>70.6323304109589</v>
      </c>
      <c r="M16" s="55">
        <f t="shared" si="2"/>
        <v>34.074027397260274</v>
      </c>
      <c r="N16" s="55">
        <f t="shared" si="8"/>
        <v>2.912219178082192</v>
      </c>
      <c r="O16" s="56">
        <f>SUM(L16:N16)</f>
        <v>107.61857698630136</v>
      </c>
    </row>
    <row r="17" spans="1:15" ht="14.1" customHeight="1" x14ac:dyDescent="0.2">
      <c r="A17" s="11"/>
      <c r="B17" s="11"/>
      <c r="C17" s="11">
        <v>3</v>
      </c>
      <c r="D17" s="86">
        <f t="shared" si="10"/>
        <v>26510.445899999999</v>
      </c>
      <c r="E17" s="59">
        <f t="shared" si="3"/>
        <v>12437.02</v>
      </c>
      <c r="F17" s="54">
        <f>IF($F$9="A",Data!$N$6,IF($F$9="B",Data!$N$7,IF($F$9="C",Data!$N$8,IF($F$9="D",Data!$N$9,0))))</f>
        <v>1062.96</v>
      </c>
      <c r="G17" s="57">
        <f t="shared" si="4"/>
        <v>40010.425899999995</v>
      </c>
      <c r="H17" s="58">
        <f t="shared" si="0"/>
        <v>2209.2038250000001</v>
      </c>
      <c r="I17" s="58">
        <f t="shared" si="5"/>
        <v>1036.4183333333333</v>
      </c>
      <c r="J17" s="58">
        <f t="shared" si="6"/>
        <v>88.58</v>
      </c>
      <c r="K17" s="57">
        <f t="shared" si="7"/>
        <v>3334.2021583333335</v>
      </c>
      <c r="L17" s="55">
        <f t="shared" si="1"/>
        <v>72.631358630136987</v>
      </c>
      <c r="M17" s="55">
        <f t="shared" si="2"/>
        <v>34.074027397260274</v>
      </c>
      <c r="N17" s="55">
        <f t="shared" si="8"/>
        <v>2.912219178082192</v>
      </c>
      <c r="O17" s="56">
        <f t="shared" si="9"/>
        <v>109.61760520547945</v>
      </c>
    </row>
    <row r="18" spans="1:15" ht="14.1" customHeight="1" x14ac:dyDescent="0.2">
      <c r="A18" s="11"/>
      <c r="B18" s="11"/>
      <c r="C18" s="11">
        <v>4</v>
      </c>
      <c r="D18" s="59">
        <f t="shared" si="10"/>
        <v>27240.091199999999</v>
      </c>
      <c r="E18" s="59">
        <f t="shared" si="3"/>
        <v>12437.02</v>
      </c>
      <c r="F18" s="54">
        <f>IF($F$9="A",Data!$N$6,IF($F$9="B",Data!$N$7,IF($F$9="C",Data!$N$8,IF($F$9="D",Data!$N$9,0))))</f>
        <v>1062.96</v>
      </c>
      <c r="G18" s="57">
        <f t="shared" si="4"/>
        <v>40740.071199999998</v>
      </c>
      <c r="H18" s="58">
        <f t="shared" si="0"/>
        <v>2270.0075999999999</v>
      </c>
      <c r="I18" s="58">
        <f t="shared" si="5"/>
        <v>1036.4183333333333</v>
      </c>
      <c r="J18" s="58">
        <f t="shared" si="6"/>
        <v>88.58</v>
      </c>
      <c r="K18" s="57">
        <f t="shared" si="7"/>
        <v>3395.0059333333329</v>
      </c>
      <c r="L18" s="55">
        <f t="shared" si="1"/>
        <v>74.630386849315059</v>
      </c>
      <c r="M18" s="55">
        <f t="shared" si="2"/>
        <v>34.074027397260274</v>
      </c>
      <c r="N18" s="55">
        <f t="shared" si="8"/>
        <v>2.912219178082192</v>
      </c>
      <c r="O18" s="56">
        <f t="shared" si="9"/>
        <v>111.61663342465754</v>
      </c>
    </row>
    <row r="19" spans="1:15" ht="14.1" customHeight="1" x14ac:dyDescent="0.2">
      <c r="A19" s="11"/>
      <c r="B19" s="11"/>
      <c r="C19" s="11">
        <v>5</v>
      </c>
      <c r="D19" s="59">
        <f t="shared" si="10"/>
        <v>27969.736499999999</v>
      </c>
      <c r="E19" s="59">
        <f t="shared" si="3"/>
        <v>12437.02</v>
      </c>
      <c r="F19" s="54">
        <f>IF($F$9="A",Data!$N$6,IF($F$9="B",Data!$N$7,IF($F$9="C",Data!$N$8,IF($F$9="D",Data!$N$9,0))))</f>
        <v>1062.96</v>
      </c>
      <c r="G19" s="57">
        <f t="shared" si="4"/>
        <v>41469.716500000002</v>
      </c>
      <c r="H19" s="58">
        <f t="shared" si="0"/>
        <v>2330.8113749999998</v>
      </c>
      <c r="I19" s="58">
        <f t="shared" si="5"/>
        <v>1036.4183333333333</v>
      </c>
      <c r="J19" s="58">
        <f t="shared" si="6"/>
        <v>88.58</v>
      </c>
      <c r="K19" s="57">
        <f t="shared" si="7"/>
        <v>3455.8097083333332</v>
      </c>
      <c r="L19" s="55">
        <f t="shared" si="1"/>
        <v>76.629415068493145</v>
      </c>
      <c r="M19" s="55">
        <f t="shared" si="2"/>
        <v>34.074027397260274</v>
      </c>
      <c r="N19" s="55">
        <f t="shared" si="8"/>
        <v>2.912219178082192</v>
      </c>
      <c r="O19" s="56">
        <f>SUM(L19:N19)</f>
        <v>113.61566164383562</v>
      </c>
    </row>
    <row r="20" spans="1:15" ht="14.1" customHeight="1" x14ac:dyDescent="0.2">
      <c r="A20" s="11"/>
      <c r="B20" s="11"/>
      <c r="C20" s="11">
        <v>6</v>
      </c>
      <c r="D20" s="59">
        <f t="shared" si="10"/>
        <v>28699.381799999996</v>
      </c>
      <c r="E20" s="59">
        <f t="shared" si="3"/>
        <v>12437.02</v>
      </c>
      <c r="F20" s="54">
        <f>IF($F$9="A",Data!$N$6,IF($F$9="B",Data!$N$7,IF($F$9="C",Data!$N$8,IF($F$9="D",Data!$N$9,0))))</f>
        <v>1062.96</v>
      </c>
      <c r="G20" s="57">
        <f t="shared" si="4"/>
        <v>42199.361799999991</v>
      </c>
      <c r="H20" s="58">
        <f t="shared" si="0"/>
        <v>2391.6151499999996</v>
      </c>
      <c r="I20" s="58">
        <f t="shared" si="5"/>
        <v>1036.4183333333333</v>
      </c>
      <c r="J20" s="58">
        <f t="shared" si="6"/>
        <v>88.58</v>
      </c>
      <c r="K20" s="57">
        <f t="shared" si="7"/>
        <v>3516.6134833333326</v>
      </c>
      <c r="L20" s="55">
        <f t="shared" si="1"/>
        <v>78.628443287671217</v>
      </c>
      <c r="M20" s="55">
        <f t="shared" si="2"/>
        <v>34.074027397260274</v>
      </c>
      <c r="N20" s="55">
        <f t="shared" si="8"/>
        <v>2.912219178082192</v>
      </c>
      <c r="O20" s="56">
        <f t="shared" si="9"/>
        <v>115.61468986301368</v>
      </c>
    </row>
    <row r="21" spans="1:15" ht="14.1" customHeight="1" x14ac:dyDescent="0.2">
      <c r="A21" s="11"/>
      <c r="B21" s="11"/>
      <c r="C21" s="11">
        <v>7</v>
      </c>
      <c r="D21" s="59">
        <f t="shared" si="10"/>
        <v>29429.027099999999</v>
      </c>
      <c r="E21" s="59">
        <f t="shared" si="3"/>
        <v>12437.02</v>
      </c>
      <c r="F21" s="54">
        <f>IF($F$9="A",Data!$N$6,IF($F$9="B",Data!$N$7,IF($F$9="C",Data!$N$8,IF($F$9="D",Data!$N$9,0))))</f>
        <v>1062.96</v>
      </c>
      <c r="G21" s="57">
        <f t="shared" si="4"/>
        <v>42929.007099999995</v>
      </c>
      <c r="H21" s="58">
        <f t="shared" si="0"/>
        <v>2452.4189249999999</v>
      </c>
      <c r="I21" s="58">
        <f t="shared" si="5"/>
        <v>1036.4183333333333</v>
      </c>
      <c r="J21" s="58">
        <f t="shared" si="6"/>
        <v>88.58</v>
      </c>
      <c r="K21" s="57">
        <f t="shared" si="7"/>
        <v>3577.4172583333329</v>
      </c>
      <c r="L21" s="55">
        <f t="shared" si="1"/>
        <v>80.627471506849318</v>
      </c>
      <c r="M21" s="55">
        <f t="shared" si="2"/>
        <v>34.074027397260274</v>
      </c>
      <c r="N21" s="55">
        <f t="shared" si="8"/>
        <v>2.912219178082192</v>
      </c>
      <c r="O21" s="56">
        <f t="shared" si="9"/>
        <v>117.6137180821918</v>
      </c>
    </row>
    <row r="22" spans="1:15" ht="14.1" customHeight="1" x14ac:dyDescent="0.2">
      <c r="A22" s="11"/>
      <c r="B22" s="11"/>
      <c r="C22" s="11">
        <v>8</v>
      </c>
      <c r="D22" s="59">
        <f t="shared" si="10"/>
        <v>30158.672399999996</v>
      </c>
      <c r="E22" s="59">
        <f t="shared" si="3"/>
        <v>12437.02</v>
      </c>
      <c r="F22" s="54">
        <f>IF($F$9="A",Data!$N$6,IF($F$9="B",Data!$N$7,IF($F$9="C",Data!$N$8,IF($F$9="D",Data!$N$9,0))))</f>
        <v>1062.96</v>
      </c>
      <c r="G22" s="57">
        <f t="shared" si="4"/>
        <v>43658.652399999999</v>
      </c>
      <c r="H22" s="58">
        <f t="shared" si="0"/>
        <v>2513.2226999999998</v>
      </c>
      <c r="I22" s="58">
        <f t="shared" si="5"/>
        <v>1036.4183333333333</v>
      </c>
      <c r="J22" s="58">
        <f t="shared" si="6"/>
        <v>88.58</v>
      </c>
      <c r="K22" s="57">
        <f t="shared" si="7"/>
        <v>3638.2210333333333</v>
      </c>
      <c r="L22" s="55">
        <f t="shared" si="1"/>
        <v>82.62649972602739</v>
      </c>
      <c r="M22" s="55">
        <f t="shared" si="2"/>
        <v>34.074027397260274</v>
      </c>
      <c r="N22" s="55">
        <f t="shared" si="8"/>
        <v>2.912219178082192</v>
      </c>
      <c r="O22" s="56">
        <f t="shared" si="9"/>
        <v>119.61274630136985</v>
      </c>
    </row>
    <row r="23" spans="1:15" ht="14.1" customHeight="1" x14ac:dyDescent="0.2">
      <c r="A23" s="11"/>
      <c r="B23" s="11"/>
      <c r="C23" s="11">
        <v>9</v>
      </c>
      <c r="D23" s="59">
        <f t="shared" si="10"/>
        <v>30888.3177</v>
      </c>
      <c r="E23" s="59">
        <f t="shared" si="3"/>
        <v>12437.02</v>
      </c>
      <c r="F23" s="54">
        <f>IF($F$9="A",Data!$N$6,IF($F$9="B",Data!$N$7,IF($F$9="C",Data!$N$8,IF($F$9="D",Data!$N$9,0))))</f>
        <v>1062.96</v>
      </c>
      <c r="G23" s="57">
        <f t="shared" si="4"/>
        <v>44388.297700000003</v>
      </c>
      <c r="H23" s="58">
        <f t="shared" si="0"/>
        <v>2574.0264750000001</v>
      </c>
      <c r="I23" s="58">
        <f t="shared" si="5"/>
        <v>1036.4183333333333</v>
      </c>
      <c r="J23" s="58">
        <f t="shared" si="6"/>
        <v>88.58</v>
      </c>
      <c r="K23" s="57">
        <f t="shared" si="7"/>
        <v>3699.0248083333336</v>
      </c>
      <c r="L23" s="55">
        <f t="shared" si="1"/>
        <v>84.625527945205476</v>
      </c>
      <c r="M23" s="55">
        <f t="shared" si="2"/>
        <v>34.074027397260274</v>
      </c>
      <c r="N23" s="55">
        <f t="shared" si="8"/>
        <v>2.912219178082192</v>
      </c>
      <c r="O23" s="56">
        <f>SUM(L23:N23)</f>
        <v>121.61177452054794</v>
      </c>
    </row>
    <row r="24" spans="1:15" ht="14.1" customHeight="1" x14ac:dyDescent="0.2">
      <c r="A24" s="11"/>
      <c r="B24" s="11"/>
      <c r="C24" s="11">
        <v>10</v>
      </c>
      <c r="D24" s="59">
        <f t="shared" si="10"/>
        <v>31617.962999999996</v>
      </c>
      <c r="E24" s="59">
        <f t="shared" si="3"/>
        <v>12437.02</v>
      </c>
      <c r="F24" s="54">
        <f>IF($F$9="A",Data!$N$6,IF($F$9="B",Data!$N$7,IF($F$9="C",Data!$N$8,IF($F$9="D",Data!$N$9,0))))</f>
        <v>1062.96</v>
      </c>
      <c r="G24" s="57">
        <f t="shared" si="4"/>
        <v>45117.942999999992</v>
      </c>
      <c r="H24" s="58">
        <f t="shared" si="0"/>
        <v>2634.8302499999995</v>
      </c>
      <c r="I24" s="58">
        <f t="shared" si="5"/>
        <v>1036.4183333333333</v>
      </c>
      <c r="J24" s="58">
        <f t="shared" si="6"/>
        <v>88.58</v>
      </c>
      <c r="K24" s="57">
        <f t="shared" si="7"/>
        <v>3759.828583333333</v>
      </c>
      <c r="L24" s="55">
        <f t="shared" si="1"/>
        <v>86.624556164383549</v>
      </c>
      <c r="M24" s="55">
        <f t="shared" si="2"/>
        <v>34.074027397260274</v>
      </c>
      <c r="N24" s="55">
        <f t="shared" si="8"/>
        <v>2.912219178082192</v>
      </c>
      <c r="O24" s="56">
        <f t="shared" si="9"/>
        <v>123.61080273972603</v>
      </c>
    </row>
    <row r="25" spans="1:15" ht="14.1" customHeight="1" x14ac:dyDescent="0.2">
      <c r="A25" s="11"/>
      <c r="B25" s="11"/>
      <c r="C25" s="11">
        <v>11</v>
      </c>
      <c r="D25" s="59">
        <f t="shared" si="10"/>
        <v>32347.608299999996</v>
      </c>
      <c r="E25" s="59">
        <f t="shared" si="3"/>
        <v>12437.02</v>
      </c>
      <c r="F25" s="54">
        <f>IF($F$9="A",Data!$N$6,IF($F$9="B",Data!$N$7,IF($F$9="C",Data!$N$8,IF($F$9="D",Data!$N$9,0))))</f>
        <v>1062.96</v>
      </c>
      <c r="G25" s="57">
        <f t="shared" si="4"/>
        <v>45847.588299999996</v>
      </c>
      <c r="H25" s="58">
        <f t="shared" si="0"/>
        <v>2695.6340249999998</v>
      </c>
      <c r="I25" s="58">
        <f t="shared" si="5"/>
        <v>1036.4183333333333</v>
      </c>
      <c r="J25" s="58">
        <f t="shared" si="6"/>
        <v>88.58</v>
      </c>
      <c r="K25" s="57">
        <f t="shared" si="7"/>
        <v>3820.6323583333333</v>
      </c>
      <c r="L25" s="55">
        <f t="shared" si="1"/>
        <v>88.623584383561635</v>
      </c>
      <c r="M25" s="55">
        <f t="shared" si="2"/>
        <v>34.074027397260274</v>
      </c>
      <c r="N25" s="55">
        <f t="shared" si="8"/>
        <v>2.912219178082192</v>
      </c>
      <c r="O25" s="56">
        <f t="shared" si="9"/>
        <v>125.60983095890411</v>
      </c>
    </row>
    <row r="26" spans="1:15" ht="14.1" customHeight="1" x14ac:dyDescent="0.2">
      <c r="A26" s="11"/>
      <c r="B26" s="11"/>
      <c r="C26" s="11">
        <v>12</v>
      </c>
      <c r="D26" s="59">
        <f t="shared" si="10"/>
        <v>33077.253599999996</v>
      </c>
      <c r="E26" s="59">
        <f t="shared" si="3"/>
        <v>12437.02</v>
      </c>
      <c r="F26" s="54">
        <f>IF($F$9="A",Data!$N$6,IF($F$9="B",Data!$N$7,IF($F$9="C",Data!$N$8,IF($F$9="D",Data!$N$9,0))))</f>
        <v>1062.96</v>
      </c>
      <c r="G26" s="57">
        <f t="shared" si="4"/>
        <v>46577.2336</v>
      </c>
      <c r="H26" s="58">
        <f t="shared" si="0"/>
        <v>2756.4377999999997</v>
      </c>
      <c r="I26" s="58">
        <f t="shared" si="5"/>
        <v>1036.4183333333333</v>
      </c>
      <c r="J26" s="58">
        <f t="shared" si="6"/>
        <v>88.58</v>
      </c>
      <c r="K26" s="57">
        <f t="shared" si="7"/>
        <v>3881.4361333333327</v>
      </c>
      <c r="L26" s="55">
        <f t="shared" si="1"/>
        <v>90.622612602739721</v>
      </c>
      <c r="M26" s="55">
        <f t="shared" si="2"/>
        <v>34.074027397260274</v>
      </c>
      <c r="N26" s="55">
        <f t="shared" si="8"/>
        <v>2.912219178082192</v>
      </c>
      <c r="O26" s="56">
        <f t="shared" si="9"/>
        <v>127.6088591780822</v>
      </c>
    </row>
    <row r="27" spans="1:15" ht="14.1" customHeight="1" x14ac:dyDescent="0.2">
      <c r="A27" s="11"/>
      <c r="B27" s="11"/>
      <c r="C27" s="11">
        <v>13</v>
      </c>
      <c r="D27" s="59">
        <f t="shared" si="10"/>
        <v>33806.8989</v>
      </c>
      <c r="E27" s="59">
        <f t="shared" si="3"/>
        <v>12437.02</v>
      </c>
      <c r="F27" s="54">
        <f>IF($F$9="A",Data!$N$6,IF($F$9="B",Data!$N$7,IF($F$9="C",Data!$N$8,IF($F$9="D",Data!$N$9,0))))</f>
        <v>1062.96</v>
      </c>
      <c r="G27" s="57">
        <f t="shared" si="4"/>
        <v>47306.878900000003</v>
      </c>
      <c r="H27" s="58">
        <f t="shared" si="0"/>
        <v>2817.241575</v>
      </c>
      <c r="I27" s="58">
        <f t="shared" si="5"/>
        <v>1036.4183333333333</v>
      </c>
      <c r="J27" s="58">
        <f t="shared" si="6"/>
        <v>88.58</v>
      </c>
      <c r="K27" s="57">
        <f t="shared" si="7"/>
        <v>3942.239908333333</v>
      </c>
      <c r="L27" s="55">
        <f t="shared" si="1"/>
        <v>92.621640821917808</v>
      </c>
      <c r="M27" s="55">
        <f t="shared" si="2"/>
        <v>34.074027397260274</v>
      </c>
      <c r="N27" s="55">
        <f t="shared" si="8"/>
        <v>2.912219178082192</v>
      </c>
      <c r="O27" s="56">
        <f t="shared" si="9"/>
        <v>129.60788739726027</v>
      </c>
    </row>
    <row r="28" spans="1:15" ht="14.1" customHeight="1" x14ac:dyDescent="0.2">
      <c r="A28" s="11"/>
      <c r="B28" s="11"/>
      <c r="C28" s="11">
        <v>14</v>
      </c>
      <c r="D28" s="59">
        <f t="shared" si="10"/>
        <v>34536.544199999997</v>
      </c>
      <c r="E28" s="59">
        <f t="shared" si="3"/>
        <v>12437.02</v>
      </c>
      <c r="F28" s="54">
        <f>IF($F$9="A",Data!$N$6,IF($F$9="B",Data!$N$7,IF($F$9="C",Data!$N$8,IF($F$9="D",Data!$N$9,0))))</f>
        <v>1062.96</v>
      </c>
      <c r="G28" s="57">
        <f t="shared" si="4"/>
        <v>48036.524199999993</v>
      </c>
      <c r="H28" s="58">
        <f t="shared" si="0"/>
        <v>2878.0453499999999</v>
      </c>
      <c r="I28" s="58">
        <f t="shared" si="5"/>
        <v>1036.4183333333333</v>
      </c>
      <c r="J28" s="58">
        <f t="shared" si="6"/>
        <v>88.58</v>
      </c>
      <c r="K28" s="57">
        <f t="shared" si="7"/>
        <v>4003.0436833333333</v>
      </c>
      <c r="L28" s="55">
        <f t="shared" si="1"/>
        <v>94.62066904109588</v>
      </c>
      <c r="M28" s="55">
        <f t="shared" si="2"/>
        <v>34.074027397260274</v>
      </c>
      <c r="N28" s="55">
        <f t="shared" si="8"/>
        <v>2.912219178082192</v>
      </c>
      <c r="O28" s="56">
        <f t="shared" si="9"/>
        <v>131.60691561643833</v>
      </c>
    </row>
    <row r="29" spans="1:15" ht="14.1" customHeight="1" x14ac:dyDescent="0.2">
      <c r="A29" s="11"/>
      <c r="B29" s="11"/>
      <c r="C29" s="11">
        <v>15</v>
      </c>
      <c r="D29" s="59">
        <f t="shared" si="10"/>
        <v>35266.189499999993</v>
      </c>
      <c r="E29" s="59">
        <f t="shared" si="3"/>
        <v>12437.02</v>
      </c>
      <c r="F29" s="54">
        <f>IF($F$9="A",Data!$N$6,IF($F$9="B",Data!$N$7,IF($F$9="C",Data!$N$8,IF($F$9="D",Data!$N$9,0))))</f>
        <v>1062.96</v>
      </c>
      <c r="G29" s="57">
        <f t="shared" si="4"/>
        <v>48766.169499999996</v>
      </c>
      <c r="H29" s="58">
        <f t="shared" si="0"/>
        <v>2938.8491249999993</v>
      </c>
      <c r="I29" s="58">
        <f t="shared" si="5"/>
        <v>1036.4183333333333</v>
      </c>
      <c r="J29" s="58">
        <f t="shared" si="6"/>
        <v>88.58</v>
      </c>
      <c r="K29" s="57">
        <f t="shared" si="7"/>
        <v>4063.8474583333327</v>
      </c>
      <c r="L29" s="55">
        <f t="shared" si="1"/>
        <v>96.619697260273952</v>
      </c>
      <c r="M29" s="55">
        <f t="shared" si="2"/>
        <v>34.074027397260274</v>
      </c>
      <c r="N29" s="55">
        <f t="shared" si="8"/>
        <v>2.912219178082192</v>
      </c>
      <c r="O29" s="56">
        <f t="shared" si="9"/>
        <v>133.60594383561642</v>
      </c>
    </row>
    <row r="30" spans="1:15" ht="14.1" customHeight="1" x14ac:dyDescent="0.2">
      <c r="A30" s="11"/>
      <c r="B30" s="11"/>
      <c r="C30" s="11">
        <v>16</v>
      </c>
      <c r="D30" s="59">
        <f t="shared" si="10"/>
        <v>35995.834799999997</v>
      </c>
      <c r="E30" s="59">
        <f t="shared" si="3"/>
        <v>12437.02</v>
      </c>
      <c r="F30" s="54">
        <f>IF($F$9="A",Data!$N$6,IF($F$9="B",Data!$N$7,IF($F$9="C",Data!$N$8,IF($F$9="D",Data!$N$9,0))))</f>
        <v>1062.96</v>
      </c>
      <c r="G30" s="57">
        <f t="shared" si="4"/>
        <v>49495.8148</v>
      </c>
      <c r="H30" s="58">
        <f t="shared" si="0"/>
        <v>2999.6528999999996</v>
      </c>
      <c r="I30" s="58">
        <f t="shared" si="5"/>
        <v>1036.4183333333333</v>
      </c>
      <c r="J30" s="58">
        <f t="shared" si="6"/>
        <v>88.58</v>
      </c>
      <c r="K30" s="57">
        <f t="shared" si="7"/>
        <v>4124.651233333333</v>
      </c>
      <c r="L30" s="55">
        <f t="shared" si="1"/>
        <v>98.618725479452053</v>
      </c>
      <c r="M30" s="55">
        <f t="shared" si="2"/>
        <v>34.074027397260274</v>
      </c>
      <c r="N30" s="55">
        <f t="shared" si="8"/>
        <v>2.912219178082192</v>
      </c>
      <c r="O30" s="56">
        <f t="shared" si="9"/>
        <v>135.6049720547945</v>
      </c>
    </row>
    <row r="31" spans="1:15" ht="14.1" customHeight="1" x14ac:dyDescent="0.2">
      <c r="A31" s="11"/>
      <c r="B31" s="11"/>
      <c r="C31" s="11">
        <v>17</v>
      </c>
      <c r="D31" s="59">
        <f t="shared" si="10"/>
        <v>36725.480100000001</v>
      </c>
      <c r="E31" s="59">
        <f t="shared" si="3"/>
        <v>12437.02</v>
      </c>
      <c r="F31" s="54">
        <f>IF($F$9="A",Data!$N$6,IF($F$9="B",Data!$N$7,IF($F$9="C",Data!$N$8,IF($F$9="D",Data!$N$9,0))))</f>
        <v>1062.96</v>
      </c>
      <c r="G31" s="57">
        <f t="shared" si="4"/>
        <v>50225.460100000004</v>
      </c>
      <c r="H31" s="58">
        <f t="shared" si="0"/>
        <v>3060.4566749999999</v>
      </c>
      <c r="I31" s="58">
        <f t="shared" si="5"/>
        <v>1036.4183333333333</v>
      </c>
      <c r="J31" s="58">
        <f t="shared" si="6"/>
        <v>88.58</v>
      </c>
      <c r="K31" s="57">
        <f t="shared" si="7"/>
        <v>4185.4550083333334</v>
      </c>
      <c r="L31" s="55">
        <f t="shared" si="1"/>
        <v>100.61775369863014</v>
      </c>
      <c r="M31" s="55">
        <f t="shared" si="2"/>
        <v>34.074027397260274</v>
      </c>
      <c r="N31" s="55">
        <f t="shared" si="8"/>
        <v>2.912219178082192</v>
      </c>
      <c r="O31" s="56">
        <f t="shared" si="9"/>
        <v>137.60400027397259</v>
      </c>
    </row>
    <row r="32" spans="1:15" ht="14.1" customHeight="1" x14ac:dyDescent="0.2">
      <c r="A32" s="11"/>
      <c r="B32" s="11"/>
      <c r="C32" s="11">
        <v>18</v>
      </c>
      <c r="D32" s="59">
        <f t="shared" si="10"/>
        <v>37455.125399999997</v>
      </c>
      <c r="E32" s="59">
        <f t="shared" si="3"/>
        <v>12437.02</v>
      </c>
      <c r="F32" s="54">
        <f>IF($F$9="A",Data!$N$6,IF($F$9="B",Data!$N$7,IF($F$9="C",Data!$N$8,IF($F$9="D",Data!$N$9,0))))</f>
        <v>1062.96</v>
      </c>
      <c r="G32" s="57">
        <f t="shared" si="4"/>
        <v>50955.105399999993</v>
      </c>
      <c r="H32" s="58">
        <f t="shared" si="0"/>
        <v>3121.2604499999998</v>
      </c>
      <c r="I32" s="58">
        <f t="shared" si="5"/>
        <v>1036.4183333333333</v>
      </c>
      <c r="J32" s="58">
        <f t="shared" si="6"/>
        <v>88.58</v>
      </c>
      <c r="K32" s="57">
        <f t="shared" si="7"/>
        <v>4246.2587833333328</v>
      </c>
      <c r="L32" s="55">
        <f t="shared" si="1"/>
        <v>102.61678191780821</v>
      </c>
      <c r="M32" s="55">
        <f t="shared" si="2"/>
        <v>34.074027397260274</v>
      </c>
      <c r="N32" s="55">
        <f t="shared" si="8"/>
        <v>2.912219178082192</v>
      </c>
      <c r="O32" s="56">
        <f t="shared" si="9"/>
        <v>139.60302849315067</v>
      </c>
    </row>
    <row r="33" spans="1:15" ht="14.1" customHeight="1" x14ac:dyDescent="0.2">
      <c r="A33" s="11"/>
      <c r="B33" s="11"/>
      <c r="C33" s="11">
        <v>19</v>
      </c>
      <c r="D33" s="59">
        <f t="shared" si="10"/>
        <v>38184.770699999994</v>
      </c>
      <c r="E33" s="59">
        <f t="shared" si="3"/>
        <v>12437.02</v>
      </c>
      <c r="F33" s="54">
        <f>IF($F$9="A",Data!$N$6,IF($F$9="B",Data!$N$7,IF($F$9="C",Data!$N$8,IF($F$9="D",Data!$N$9,0))))</f>
        <v>1062.96</v>
      </c>
      <c r="G33" s="57">
        <f t="shared" si="4"/>
        <v>51684.750699999997</v>
      </c>
      <c r="H33" s="58">
        <f t="shared" si="0"/>
        <v>3182.0642249999996</v>
      </c>
      <c r="I33" s="58">
        <f t="shared" si="5"/>
        <v>1036.4183333333333</v>
      </c>
      <c r="J33" s="58">
        <f t="shared" si="6"/>
        <v>88.58</v>
      </c>
      <c r="K33" s="57">
        <f t="shared" si="7"/>
        <v>4307.0625583333331</v>
      </c>
      <c r="L33" s="55">
        <f t="shared" si="1"/>
        <v>104.61581013698628</v>
      </c>
      <c r="M33" s="55">
        <f t="shared" si="2"/>
        <v>34.074027397260274</v>
      </c>
      <c r="N33" s="55">
        <f t="shared" si="8"/>
        <v>2.912219178082192</v>
      </c>
      <c r="O33" s="56">
        <f t="shared" si="9"/>
        <v>141.60205671232873</v>
      </c>
    </row>
    <row r="34" spans="1:15" ht="14.1" customHeight="1" x14ac:dyDescent="0.2">
      <c r="A34" s="11"/>
      <c r="B34" s="11"/>
      <c r="C34" s="11">
        <v>20</v>
      </c>
      <c r="D34" s="59">
        <f t="shared" si="10"/>
        <v>38914.415999999997</v>
      </c>
      <c r="E34" s="59">
        <f t="shared" si="3"/>
        <v>12437.02</v>
      </c>
      <c r="F34" s="54">
        <f>IF($F$9="A",Data!$N$6,IF($F$9="B",Data!$N$7,IF($F$9="C",Data!$N$8,IF($F$9="D",Data!$N$9,0))))</f>
        <v>1062.96</v>
      </c>
      <c r="G34" s="57">
        <f t="shared" si="4"/>
        <v>52414.396000000001</v>
      </c>
      <c r="H34" s="58">
        <f t="shared" si="0"/>
        <v>3242.8679999999999</v>
      </c>
      <c r="I34" s="58">
        <f t="shared" si="5"/>
        <v>1036.4183333333333</v>
      </c>
      <c r="J34" s="58">
        <f t="shared" si="6"/>
        <v>88.58</v>
      </c>
      <c r="K34" s="57">
        <f t="shared" si="7"/>
        <v>4367.8663333333334</v>
      </c>
      <c r="L34" s="55">
        <f t="shared" si="1"/>
        <v>106.61483835616437</v>
      </c>
      <c r="M34" s="55">
        <f t="shared" si="2"/>
        <v>34.074027397260274</v>
      </c>
      <c r="N34" s="55">
        <f t="shared" si="8"/>
        <v>2.912219178082192</v>
      </c>
      <c r="O34" s="56">
        <f t="shared" si="9"/>
        <v>143.60108493150682</v>
      </c>
    </row>
    <row r="35" spans="1:15" ht="14.1" customHeight="1" x14ac:dyDescent="0.2">
      <c r="A35" s="11"/>
      <c r="B35" s="11"/>
      <c r="C35" s="11">
        <v>21</v>
      </c>
      <c r="D35" s="59">
        <f t="shared" si="10"/>
        <v>39644.061299999994</v>
      </c>
      <c r="E35" s="59">
        <f t="shared" si="3"/>
        <v>12437.02</v>
      </c>
      <c r="F35" s="54">
        <f>IF($F$9="A",Data!$N$6,IF($F$9="B",Data!$N$7,IF($F$9="C",Data!$N$8,IF($F$9="D",Data!$N$9,0))))</f>
        <v>1062.96</v>
      </c>
      <c r="G35" s="57">
        <f t="shared" si="4"/>
        <v>53144.04129999999</v>
      </c>
      <c r="H35" s="58">
        <f t="shared" si="0"/>
        <v>3303.6717749999993</v>
      </c>
      <c r="I35" s="58">
        <f t="shared" si="5"/>
        <v>1036.4183333333333</v>
      </c>
      <c r="J35" s="58">
        <f t="shared" si="6"/>
        <v>88.58</v>
      </c>
      <c r="K35" s="57">
        <f t="shared" si="7"/>
        <v>4428.6701083333328</v>
      </c>
      <c r="L35" s="55">
        <f t="shared" si="1"/>
        <v>108.61386657534246</v>
      </c>
      <c r="M35" s="55">
        <f t="shared" si="2"/>
        <v>34.074027397260274</v>
      </c>
      <c r="N35" s="55">
        <f t="shared" si="8"/>
        <v>2.912219178082192</v>
      </c>
      <c r="O35" s="56">
        <f t="shared" si="9"/>
        <v>145.6001131506849</v>
      </c>
    </row>
    <row r="36" spans="1:15" ht="14.1" customHeight="1" x14ac:dyDescent="0.2">
      <c r="A36" s="11"/>
      <c r="B36" s="11"/>
      <c r="C36" s="11">
        <v>22</v>
      </c>
      <c r="D36" s="59">
        <f t="shared" si="10"/>
        <v>40373.706599999998</v>
      </c>
      <c r="E36" s="59">
        <f t="shared" si="3"/>
        <v>12437.02</v>
      </c>
      <c r="F36" s="54">
        <f>IF($F$9="A",Data!$N$6,IF($F$9="B",Data!$N$7,IF($F$9="C",Data!$N$8,IF($F$9="D",Data!$N$9,0))))</f>
        <v>1062.96</v>
      </c>
      <c r="G36" s="57">
        <f t="shared" si="4"/>
        <v>53873.686599999994</v>
      </c>
      <c r="H36" s="58">
        <f t="shared" si="0"/>
        <v>3364.4755499999997</v>
      </c>
      <c r="I36" s="58">
        <f t="shared" si="5"/>
        <v>1036.4183333333333</v>
      </c>
      <c r="J36" s="58">
        <f t="shared" si="6"/>
        <v>88.58</v>
      </c>
      <c r="K36" s="57">
        <f t="shared" si="7"/>
        <v>4489.4738833333331</v>
      </c>
      <c r="L36" s="55">
        <f t="shared" si="1"/>
        <v>110.61289479452054</v>
      </c>
      <c r="M36" s="55">
        <f t="shared" si="2"/>
        <v>34.074027397260274</v>
      </c>
      <c r="N36" s="55">
        <f t="shared" si="8"/>
        <v>2.912219178082192</v>
      </c>
      <c r="O36" s="56">
        <f t="shared" si="9"/>
        <v>147.59914136986299</v>
      </c>
    </row>
    <row r="37" spans="1:15" ht="14.1" customHeight="1" x14ac:dyDescent="0.2">
      <c r="A37" s="11"/>
      <c r="B37" s="11"/>
      <c r="C37" s="11">
        <v>23</v>
      </c>
      <c r="D37" s="59">
        <f t="shared" si="10"/>
        <v>41103.351899999994</v>
      </c>
      <c r="E37" s="59">
        <f t="shared" si="3"/>
        <v>12437.02</v>
      </c>
      <c r="F37" s="54">
        <f>IF($F$9="A",Data!$N$6,IF($F$9="B",Data!$N$7,IF($F$9="C",Data!$N$8,IF($F$9="D",Data!$N$9,0))))</f>
        <v>1062.96</v>
      </c>
      <c r="G37" s="57">
        <f t="shared" si="4"/>
        <v>54603.331899999997</v>
      </c>
      <c r="H37" s="58">
        <f t="shared" si="0"/>
        <v>3425.2793249999995</v>
      </c>
      <c r="I37" s="58">
        <f t="shared" si="5"/>
        <v>1036.4183333333333</v>
      </c>
      <c r="J37" s="58">
        <f t="shared" si="6"/>
        <v>88.58</v>
      </c>
      <c r="K37" s="57">
        <f t="shared" si="7"/>
        <v>4550.2776583333325</v>
      </c>
      <c r="L37" s="55">
        <f t="shared" si="1"/>
        <v>112.61192301369861</v>
      </c>
      <c r="M37" s="55">
        <f t="shared" si="2"/>
        <v>34.074027397260274</v>
      </c>
      <c r="N37" s="55">
        <f t="shared" si="8"/>
        <v>2.912219178082192</v>
      </c>
      <c r="O37" s="56">
        <f t="shared" si="9"/>
        <v>149.59816958904108</v>
      </c>
    </row>
    <row r="38" spans="1:15" ht="14.1" customHeight="1" x14ac:dyDescent="0.2">
      <c r="A38" s="11"/>
      <c r="B38" s="11"/>
      <c r="C38" s="11">
        <v>24</v>
      </c>
      <c r="D38" s="59">
        <f t="shared" si="10"/>
        <v>41832.997199999998</v>
      </c>
      <c r="E38" s="59">
        <f t="shared" si="3"/>
        <v>12437.02</v>
      </c>
      <c r="F38" s="54">
        <f>IF($F$9="A",Data!$N$6,IF($F$9="B",Data!$N$7,IF($F$9="C",Data!$N$8,IF($F$9="D",Data!$N$9,0))))</f>
        <v>1062.96</v>
      </c>
      <c r="G38" s="57">
        <f t="shared" si="4"/>
        <v>55332.977200000001</v>
      </c>
      <c r="H38" s="58">
        <f t="shared" si="0"/>
        <v>3486.0830999999998</v>
      </c>
      <c r="I38" s="58">
        <f t="shared" si="5"/>
        <v>1036.4183333333333</v>
      </c>
      <c r="J38" s="58">
        <f t="shared" si="6"/>
        <v>88.58</v>
      </c>
      <c r="K38" s="57">
        <f t="shared" si="7"/>
        <v>4611.0814333333328</v>
      </c>
      <c r="L38" s="55">
        <f t="shared" si="1"/>
        <v>114.6109512328767</v>
      </c>
      <c r="M38" s="55">
        <f t="shared" si="2"/>
        <v>34.074027397260274</v>
      </c>
      <c r="N38" s="55">
        <f t="shared" si="8"/>
        <v>2.912219178082192</v>
      </c>
      <c r="O38" s="56">
        <f>SUM(L38:N38)</f>
        <v>151.59719780821916</v>
      </c>
    </row>
    <row r="39" spans="1:15" ht="14.1" customHeight="1" x14ac:dyDescent="0.2">
      <c r="A39" s="11"/>
      <c r="B39" s="11"/>
      <c r="C39" s="11">
        <v>25</v>
      </c>
      <c r="D39" s="59">
        <f t="shared" si="10"/>
        <v>42562.642499999994</v>
      </c>
      <c r="E39" s="59">
        <f t="shared" si="3"/>
        <v>12437.02</v>
      </c>
      <c r="F39" s="54">
        <f>IF($F$9="A",Data!$N$6,IF($F$9="B",Data!$N$7,IF($F$9="C",Data!$N$8,IF($F$9="D",Data!$N$9,0))))</f>
        <v>1062.96</v>
      </c>
      <c r="G39" s="57">
        <f t="shared" si="4"/>
        <v>56062.62249999999</v>
      </c>
      <c r="H39" s="58">
        <f t="shared" si="0"/>
        <v>3546.8868749999997</v>
      </c>
      <c r="I39" s="58">
        <f t="shared" si="5"/>
        <v>1036.4183333333333</v>
      </c>
      <c r="J39" s="58">
        <f t="shared" si="6"/>
        <v>88.58</v>
      </c>
      <c r="K39" s="57">
        <f t="shared" si="7"/>
        <v>4671.8852083333331</v>
      </c>
      <c r="L39" s="55">
        <f t="shared" si="1"/>
        <v>116.60997945205477</v>
      </c>
      <c r="M39" s="55">
        <f t="shared" si="2"/>
        <v>34.074027397260274</v>
      </c>
      <c r="N39" s="55">
        <f t="shared" si="8"/>
        <v>2.912219178082192</v>
      </c>
      <c r="O39" s="56">
        <f t="shared" si="9"/>
        <v>153.59622602739722</v>
      </c>
    </row>
    <row r="40" spans="1:15" ht="14.1" customHeight="1" x14ac:dyDescent="0.2">
      <c r="A40" s="11"/>
      <c r="B40" s="11"/>
      <c r="C40" s="11">
        <v>26</v>
      </c>
      <c r="D40" s="59">
        <f t="shared" si="10"/>
        <v>43292.287799999991</v>
      </c>
      <c r="E40" s="59">
        <f t="shared" si="3"/>
        <v>12437.02</v>
      </c>
      <c r="F40" s="54">
        <f>IF($F$9="A",Data!$N$6,IF($F$9="B",Data!$N$7,IF($F$9="C",Data!$N$8,IF($F$9="D",Data!$N$9,0))))</f>
        <v>1062.96</v>
      </c>
      <c r="G40" s="57">
        <f t="shared" si="4"/>
        <v>56792.267799999994</v>
      </c>
      <c r="H40" s="58">
        <f t="shared" si="0"/>
        <v>3607.6906499999991</v>
      </c>
      <c r="I40" s="58">
        <f t="shared" si="5"/>
        <v>1036.4183333333333</v>
      </c>
      <c r="J40" s="58">
        <f t="shared" si="6"/>
        <v>88.58</v>
      </c>
      <c r="K40" s="57">
        <f t="shared" si="7"/>
        <v>4732.6889833333325</v>
      </c>
      <c r="L40" s="55">
        <f t="shared" si="1"/>
        <v>118.60900767123285</v>
      </c>
      <c r="M40" s="55">
        <f t="shared" si="2"/>
        <v>34.074027397260274</v>
      </c>
      <c r="N40" s="55">
        <f t="shared" si="8"/>
        <v>2.912219178082192</v>
      </c>
      <c r="O40" s="56">
        <f t="shared" si="9"/>
        <v>155.59525424657531</v>
      </c>
    </row>
    <row r="41" spans="1:15" ht="14.1" customHeight="1" x14ac:dyDescent="0.2">
      <c r="A41" s="11"/>
      <c r="B41" s="11"/>
      <c r="C41" s="11">
        <v>27</v>
      </c>
      <c r="D41" s="59">
        <f t="shared" si="10"/>
        <v>44021.933099999995</v>
      </c>
      <c r="E41" s="59">
        <f t="shared" si="3"/>
        <v>12437.02</v>
      </c>
      <c r="F41" s="54">
        <f>IF($F$9="A",Data!$N$6,IF($F$9="B",Data!$N$7,IF($F$9="C",Data!$N$8,IF($F$9="D",Data!$N$9,0))))</f>
        <v>1062.96</v>
      </c>
      <c r="G41" s="57">
        <f t="shared" si="4"/>
        <v>57521.913099999998</v>
      </c>
      <c r="H41" s="58">
        <f t="shared" si="0"/>
        <v>3668.4944249999994</v>
      </c>
      <c r="I41" s="58">
        <f t="shared" si="5"/>
        <v>1036.4183333333333</v>
      </c>
      <c r="J41" s="58">
        <f t="shared" si="6"/>
        <v>88.58</v>
      </c>
      <c r="K41" s="57">
        <f t="shared" si="7"/>
        <v>4793.4927583333329</v>
      </c>
      <c r="L41" s="55">
        <f t="shared" si="1"/>
        <v>120.60803589041095</v>
      </c>
      <c r="M41" s="55">
        <f t="shared" si="2"/>
        <v>34.074027397260274</v>
      </c>
      <c r="N41" s="55">
        <f t="shared" si="8"/>
        <v>2.912219178082192</v>
      </c>
      <c r="O41" s="56">
        <f t="shared" si="9"/>
        <v>157.59428246575339</v>
      </c>
    </row>
    <row r="42" spans="1:15" ht="14.1" customHeight="1" x14ac:dyDescent="0.2">
      <c r="A42" s="11"/>
      <c r="B42" s="11"/>
      <c r="C42" s="11">
        <v>28</v>
      </c>
      <c r="D42" s="59">
        <f t="shared" si="10"/>
        <v>44751.578399999999</v>
      </c>
      <c r="E42" s="59">
        <f t="shared" si="3"/>
        <v>12437.02</v>
      </c>
      <c r="F42" s="54">
        <f>IF($F$9="A",Data!$N$6,IF($F$9="B",Data!$N$7,IF($F$9="C",Data!$N$8,IF($F$9="D",Data!$N$9,0))))</f>
        <v>1062.96</v>
      </c>
      <c r="G42" s="57">
        <f t="shared" si="4"/>
        <v>58251.558400000002</v>
      </c>
      <c r="H42" s="58">
        <f t="shared" si="0"/>
        <v>3729.2981999999997</v>
      </c>
      <c r="I42" s="58">
        <f t="shared" si="5"/>
        <v>1036.4183333333333</v>
      </c>
      <c r="J42" s="58">
        <f t="shared" si="6"/>
        <v>88.58</v>
      </c>
      <c r="K42" s="57">
        <f t="shared" si="7"/>
        <v>4854.2965333333332</v>
      </c>
      <c r="L42" s="55">
        <f t="shared" si="1"/>
        <v>122.60706410958903</v>
      </c>
      <c r="M42" s="55">
        <f t="shared" si="2"/>
        <v>34.074027397260274</v>
      </c>
      <c r="N42" s="55">
        <f t="shared" si="8"/>
        <v>2.912219178082192</v>
      </c>
      <c r="O42" s="56">
        <f t="shared" si="9"/>
        <v>159.59331068493148</v>
      </c>
    </row>
    <row r="43" spans="1:15" ht="14.1" customHeight="1" x14ac:dyDescent="0.2">
      <c r="A43" s="11"/>
      <c r="B43" s="11"/>
      <c r="C43" s="11">
        <v>29</v>
      </c>
      <c r="D43" s="59">
        <f t="shared" si="10"/>
        <v>45481.223699999995</v>
      </c>
      <c r="E43" s="59">
        <f t="shared" si="3"/>
        <v>12437.02</v>
      </c>
      <c r="F43" s="54">
        <f>IF($F$9="A",Data!$N$6,IF($F$9="B",Data!$N$7,IF($F$9="C",Data!$N$8,IF($F$9="D",Data!$N$9,0))))</f>
        <v>1062.96</v>
      </c>
      <c r="G43" s="57">
        <f t="shared" si="4"/>
        <v>58981.203699999991</v>
      </c>
      <c r="H43" s="58">
        <f t="shared" si="0"/>
        <v>3790.1019749999996</v>
      </c>
      <c r="I43" s="58">
        <f t="shared" si="5"/>
        <v>1036.4183333333333</v>
      </c>
      <c r="J43" s="58">
        <f t="shared" si="6"/>
        <v>88.58</v>
      </c>
      <c r="K43" s="57">
        <f t="shared" si="7"/>
        <v>4915.1003083333326</v>
      </c>
      <c r="L43" s="55">
        <f t="shared" si="1"/>
        <v>124.6060923287671</v>
      </c>
      <c r="M43" s="55">
        <f t="shared" si="2"/>
        <v>34.074027397260274</v>
      </c>
      <c r="N43" s="55">
        <f t="shared" si="8"/>
        <v>2.912219178082192</v>
      </c>
      <c r="O43" s="56">
        <f t="shared" si="9"/>
        <v>161.59233890410957</v>
      </c>
    </row>
    <row r="44" spans="1:15" ht="14.1" customHeight="1" x14ac:dyDescent="0.2">
      <c r="A44" s="11"/>
      <c r="B44" s="11"/>
      <c r="C44" s="11">
        <v>30</v>
      </c>
      <c r="D44" s="59">
        <f t="shared" si="10"/>
        <v>46210.868999999992</v>
      </c>
      <c r="E44" s="59">
        <f t="shared" si="3"/>
        <v>12437.02</v>
      </c>
      <c r="F44" s="54">
        <f>IF($F$9="A",Data!$N$6,IF($F$9="B",Data!$N$7,IF($F$9="C",Data!$N$8,IF($F$9="D",Data!$N$9,0))))</f>
        <v>1062.96</v>
      </c>
      <c r="G44" s="57">
        <f t="shared" si="4"/>
        <v>59710.848999999995</v>
      </c>
      <c r="H44" s="58">
        <f t="shared" si="0"/>
        <v>3850.9057499999994</v>
      </c>
      <c r="I44" s="58">
        <f t="shared" si="5"/>
        <v>1036.4183333333333</v>
      </c>
      <c r="J44" s="58">
        <f t="shared" si="6"/>
        <v>88.58</v>
      </c>
      <c r="K44" s="57">
        <f t="shared" si="7"/>
        <v>4975.9040833333329</v>
      </c>
      <c r="L44" s="55">
        <f t="shared" si="1"/>
        <v>126.60512054794518</v>
      </c>
      <c r="M44" s="55">
        <f t="shared" si="2"/>
        <v>34.074027397260274</v>
      </c>
      <c r="N44" s="55">
        <f t="shared" si="8"/>
        <v>2.912219178082192</v>
      </c>
      <c r="O44" s="56">
        <f t="shared" si="9"/>
        <v>163.59136712328763</v>
      </c>
    </row>
    <row r="45" spans="1:15" ht="14.1" customHeight="1" x14ac:dyDescent="0.2">
      <c r="A45" s="11"/>
      <c r="B45" s="11"/>
      <c r="C45" s="11">
        <v>31</v>
      </c>
      <c r="D45" s="59">
        <f t="shared" si="10"/>
        <v>46940.514299999995</v>
      </c>
      <c r="E45" s="59">
        <f t="shared" si="3"/>
        <v>12437.02</v>
      </c>
      <c r="F45" s="54">
        <f>IF($F$9="A",Data!$N$6,IF($F$9="B",Data!$N$7,IF($F$9="C",Data!$N$8,IF($F$9="D",Data!$N$9,0))))</f>
        <v>1062.96</v>
      </c>
      <c r="G45" s="57">
        <f t="shared" si="4"/>
        <v>60440.494299999998</v>
      </c>
      <c r="H45" s="58">
        <f t="shared" si="0"/>
        <v>3911.7095249999998</v>
      </c>
      <c r="I45" s="58">
        <f t="shared" si="5"/>
        <v>1036.4183333333333</v>
      </c>
      <c r="J45" s="58">
        <f t="shared" si="6"/>
        <v>88.58</v>
      </c>
      <c r="K45" s="57">
        <f t="shared" si="7"/>
        <v>5036.7078583333332</v>
      </c>
      <c r="L45" s="55">
        <f t="shared" si="1"/>
        <v>128.60414876712326</v>
      </c>
      <c r="M45" s="55">
        <f t="shared" si="2"/>
        <v>34.074027397260274</v>
      </c>
      <c r="N45" s="55">
        <f t="shared" si="8"/>
        <v>2.912219178082192</v>
      </c>
      <c r="O45" s="56">
        <f t="shared" si="9"/>
        <v>165.59039534246571</v>
      </c>
    </row>
    <row r="46" spans="1:15" ht="14.1" customHeight="1" x14ac:dyDescent="0.2">
      <c r="A46" s="11"/>
      <c r="B46" s="11"/>
      <c r="C46" s="11">
        <v>32</v>
      </c>
      <c r="D46" s="59">
        <f t="shared" si="10"/>
        <v>47670.159599999999</v>
      </c>
      <c r="E46" s="59">
        <f t="shared" si="3"/>
        <v>12437.02</v>
      </c>
      <c r="F46" s="54">
        <f>IF($F$9="A",Data!$N$6,IF($F$9="B",Data!$N$7,IF($F$9="C",Data!$N$8,IF($F$9="D",Data!$N$9,0))))</f>
        <v>1062.96</v>
      </c>
      <c r="G46" s="57">
        <f t="shared" si="4"/>
        <v>61170.139600000002</v>
      </c>
      <c r="H46" s="58">
        <f t="shared" si="0"/>
        <v>3972.5133000000001</v>
      </c>
      <c r="I46" s="58">
        <f t="shared" si="5"/>
        <v>1036.4183333333333</v>
      </c>
      <c r="J46" s="58">
        <f t="shared" si="6"/>
        <v>88.58</v>
      </c>
      <c r="K46" s="57">
        <f t="shared" si="7"/>
        <v>5097.5116333333335</v>
      </c>
      <c r="L46" s="55">
        <f t="shared" si="1"/>
        <v>130.60317698630138</v>
      </c>
      <c r="M46" s="55">
        <f t="shared" si="2"/>
        <v>34.074027397260274</v>
      </c>
      <c r="N46" s="55">
        <f t="shared" si="8"/>
        <v>2.912219178082192</v>
      </c>
      <c r="O46" s="56">
        <f>SUM(L46:N46)</f>
        <v>167.58942356164383</v>
      </c>
    </row>
    <row r="47" spans="1:15" ht="14.1" customHeight="1" x14ac:dyDescent="0.2">
      <c r="A47" s="11"/>
      <c r="B47" s="11"/>
      <c r="C47" s="11">
        <v>33</v>
      </c>
      <c r="D47" s="59">
        <f t="shared" si="10"/>
        <v>48399.804899999996</v>
      </c>
      <c r="E47" s="59">
        <f t="shared" si="3"/>
        <v>12437.02</v>
      </c>
      <c r="F47" s="54">
        <f>IF($F$9="A",Data!$N$6,IF($F$9="B",Data!$N$7,IF($F$9="C",Data!$N$8,IF($F$9="D",Data!$N$9,0))))</f>
        <v>1062.96</v>
      </c>
      <c r="G47" s="57">
        <f t="shared" si="4"/>
        <v>61899.784899999991</v>
      </c>
      <c r="H47" s="58">
        <f t="shared" si="0"/>
        <v>4033.3170749999995</v>
      </c>
      <c r="I47" s="58">
        <f t="shared" si="5"/>
        <v>1036.4183333333333</v>
      </c>
      <c r="J47" s="58">
        <f t="shared" si="6"/>
        <v>88.58</v>
      </c>
      <c r="K47" s="57">
        <f t="shared" si="7"/>
        <v>5158.3154083333329</v>
      </c>
      <c r="L47" s="55">
        <f t="shared" si="1"/>
        <v>132.60220520547944</v>
      </c>
      <c r="M47" s="55">
        <f t="shared" si="2"/>
        <v>34.074027397260274</v>
      </c>
      <c r="N47" s="55">
        <f t="shared" si="8"/>
        <v>2.912219178082192</v>
      </c>
      <c r="O47" s="56">
        <f t="shared" si="9"/>
        <v>169.58845178082188</v>
      </c>
    </row>
    <row r="48" spans="1:15" ht="14.1" customHeight="1" x14ac:dyDescent="0.2">
      <c r="A48" s="11"/>
      <c r="B48" s="11"/>
      <c r="C48" s="11">
        <v>34</v>
      </c>
      <c r="D48" s="59">
        <f t="shared" si="10"/>
        <v>49129.450199999992</v>
      </c>
      <c r="E48" s="59">
        <f t="shared" si="3"/>
        <v>12437.02</v>
      </c>
      <c r="F48" s="54">
        <f>IF($F$9="A",Data!$N$6,IF($F$9="B",Data!$N$7,IF($F$9="C",Data!$N$8,IF($F$9="D",Data!$N$9,0))))</f>
        <v>1062.96</v>
      </c>
      <c r="G48" s="57">
        <f t="shared" si="4"/>
        <v>62629.430199999995</v>
      </c>
      <c r="H48" s="58">
        <f t="shared" si="0"/>
        <v>4094.1208499999993</v>
      </c>
      <c r="I48" s="58">
        <f t="shared" si="5"/>
        <v>1036.4183333333333</v>
      </c>
      <c r="J48" s="58">
        <f t="shared" si="6"/>
        <v>88.58</v>
      </c>
      <c r="K48" s="57">
        <f t="shared" si="7"/>
        <v>5219.1191833333323</v>
      </c>
      <c r="L48" s="55">
        <f t="shared" si="1"/>
        <v>134.60123342465752</v>
      </c>
      <c r="M48" s="55">
        <f t="shared" si="2"/>
        <v>34.074027397260274</v>
      </c>
      <c r="N48" s="55">
        <f t="shared" si="8"/>
        <v>2.912219178082192</v>
      </c>
      <c r="O48" s="56">
        <f t="shared" si="9"/>
        <v>171.58747999999997</v>
      </c>
    </row>
    <row r="49" spans="1:15" ht="14.1" customHeight="1" x14ac:dyDescent="0.2">
      <c r="A49" s="11"/>
      <c r="B49" s="11"/>
      <c r="C49" s="11">
        <v>35</v>
      </c>
      <c r="D49" s="59">
        <f t="shared" si="10"/>
        <v>49859.095499999996</v>
      </c>
      <c r="E49" s="59">
        <f t="shared" si="3"/>
        <v>12437.02</v>
      </c>
      <c r="F49" s="54">
        <f>IF($F$9="A",Data!$N$6,IF($F$9="B",Data!$N$7,IF($F$9="C",Data!$N$8,IF($F$9="D",Data!$N$9,0))))</f>
        <v>1062.96</v>
      </c>
      <c r="G49" s="57">
        <f t="shared" si="4"/>
        <v>63359.075499999999</v>
      </c>
      <c r="H49" s="58">
        <f t="shared" si="0"/>
        <v>4154.9246249999997</v>
      </c>
      <c r="I49" s="58">
        <f t="shared" si="5"/>
        <v>1036.4183333333333</v>
      </c>
      <c r="J49" s="58">
        <f t="shared" si="6"/>
        <v>88.58</v>
      </c>
      <c r="K49" s="57">
        <f t="shared" si="7"/>
        <v>5279.9229583333326</v>
      </c>
      <c r="L49" s="55">
        <f t="shared" si="1"/>
        <v>136.60026164383561</v>
      </c>
      <c r="M49" s="55">
        <f t="shared" si="2"/>
        <v>34.074027397260274</v>
      </c>
      <c r="N49" s="55">
        <f t="shared" si="8"/>
        <v>2.912219178082192</v>
      </c>
      <c r="O49" s="56">
        <f>SUM(L49:N49)</f>
        <v>173.58650821917806</v>
      </c>
    </row>
    <row r="50" spans="1:15" ht="14.1" customHeight="1" x14ac:dyDescent="0.2">
      <c r="A50" s="11"/>
      <c r="B50" s="11"/>
      <c r="C50" s="11">
        <v>36</v>
      </c>
      <c r="D50" s="59">
        <f t="shared" si="10"/>
        <v>50588.7408</v>
      </c>
      <c r="E50" s="59">
        <f t="shared" si="3"/>
        <v>12437.02</v>
      </c>
      <c r="F50" s="54">
        <f>IF($F$9="A",Data!$N$6,IF($F$9="B",Data!$N$7,IF($F$9="C",Data!$N$8,IF($F$9="D",Data!$N$9,0))))</f>
        <v>1062.96</v>
      </c>
      <c r="G50" s="57">
        <f t="shared" si="4"/>
        <v>64088.720800000003</v>
      </c>
      <c r="H50" s="58">
        <f t="shared" si="0"/>
        <v>4215.7284</v>
      </c>
      <c r="I50" s="58">
        <f t="shared" si="5"/>
        <v>1036.4183333333333</v>
      </c>
      <c r="J50" s="58">
        <f t="shared" si="6"/>
        <v>88.58</v>
      </c>
      <c r="K50" s="57">
        <f t="shared" si="7"/>
        <v>5340.726733333333</v>
      </c>
      <c r="L50" s="55">
        <f t="shared" si="1"/>
        <v>138.59928986301369</v>
      </c>
      <c r="M50" s="55">
        <f t="shared" si="2"/>
        <v>34.074027397260274</v>
      </c>
      <c r="N50" s="55">
        <f t="shared" si="8"/>
        <v>2.912219178082192</v>
      </c>
      <c r="O50" s="56">
        <f t="shared" si="9"/>
        <v>175.58553643835614</v>
      </c>
    </row>
    <row r="51" spans="1:15" ht="14.1" customHeight="1" x14ac:dyDescent="0.2">
      <c r="A51" s="11"/>
      <c r="B51" s="11"/>
      <c r="C51" s="11">
        <v>37</v>
      </c>
      <c r="D51" s="59">
        <f t="shared" si="10"/>
        <v>51318.386099999996</v>
      </c>
      <c r="E51" s="59">
        <f t="shared" si="3"/>
        <v>12437.02</v>
      </c>
      <c r="F51" s="54">
        <f>IF($F$9="A",Data!$N$6,IF($F$9="B",Data!$N$7,IF($F$9="C",Data!$N$8,IF($F$9="D",Data!$N$9,0))))</f>
        <v>1062.96</v>
      </c>
      <c r="G51" s="57">
        <f t="shared" si="4"/>
        <v>64818.366099999992</v>
      </c>
      <c r="H51" s="58">
        <f t="shared" si="0"/>
        <v>4276.5321749999994</v>
      </c>
      <c r="I51" s="58">
        <f t="shared" si="5"/>
        <v>1036.4183333333333</v>
      </c>
      <c r="J51" s="58">
        <f t="shared" si="6"/>
        <v>88.58</v>
      </c>
      <c r="K51" s="57">
        <f t="shared" si="7"/>
        <v>5401.5305083333324</v>
      </c>
      <c r="L51" s="55">
        <f t="shared" si="1"/>
        <v>140.59831808219178</v>
      </c>
      <c r="M51" s="55">
        <f t="shared" si="2"/>
        <v>34.074027397260274</v>
      </c>
      <c r="N51" s="55">
        <f t="shared" si="8"/>
        <v>2.912219178082192</v>
      </c>
      <c r="O51" s="56">
        <f t="shared" si="9"/>
        <v>177.58456465753423</v>
      </c>
    </row>
    <row r="52" spans="1:15" ht="14.1" customHeight="1" x14ac:dyDescent="0.2">
      <c r="A52" s="11"/>
      <c r="B52" s="11"/>
      <c r="C52" s="11">
        <v>38</v>
      </c>
      <c r="D52" s="59">
        <f t="shared" si="10"/>
        <v>52048.031399999993</v>
      </c>
      <c r="E52" s="59">
        <f t="shared" si="3"/>
        <v>12437.02</v>
      </c>
      <c r="F52" s="54">
        <f>IF($F$9="A",Data!$N$6,IF($F$9="B",Data!$N$7,IF($F$9="C",Data!$N$8,IF($F$9="D",Data!$N$9,0))))</f>
        <v>1062.96</v>
      </c>
      <c r="G52" s="57">
        <f t="shared" si="4"/>
        <v>65548.011400000003</v>
      </c>
      <c r="H52" s="58">
        <f t="shared" si="0"/>
        <v>4337.3359499999997</v>
      </c>
      <c r="I52" s="58">
        <f t="shared" si="5"/>
        <v>1036.4183333333333</v>
      </c>
      <c r="J52" s="58">
        <f t="shared" si="6"/>
        <v>88.58</v>
      </c>
      <c r="K52" s="57">
        <f t="shared" si="7"/>
        <v>5462.3342833333327</v>
      </c>
      <c r="L52" s="55">
        <f t="shared" si="1"/>
        <v>142.59734630136984</v>
      </c>
      <c r="M52" s="55">
        <f t="shared" si="2"/>
        <v>34.074027397260274</v>
      </c>
      <c r="N52" s="55">
        <f t="shared" si="8"/>
        <v>2.912219178082192</v>
      </c>
      <c r="O52" s="56">
        <f>SUM(L52:N52)</f>
        <v>179.58359287671229</v>
      </c>
    </row>
    <row r="53" spans="1:15" ht="14.1" customHeight="1" x14ac:dyDescent="0.2">
      <c r="A53" s="11"/>
      <c r="B53" s="11"/>
      <c r="C53" s="11">
        <v>39</v>
      </c>
      <c r="D53" s="59">
        <f t="shared" si="10"/>
        <v>52777.676699999996</v>
      </c>
      <c r="E53" s="59">
        <f t="shared" si="3"/>
        <v>12437.02</v>
      </c>
      <c r="F53" s="54">
        <f>IF($F$9="A",Data!$N$6,IF($F$9="B",Data!$N$7,IF($F$9="C",Data!$N$8,IF($F$9="D",Data!$N$9,0))))</f>
        <v>1062.96</v>
      </c>
      <c r="G53" s="57">
        <f t="shared" si="4"/>
        <v>66277.656700000007</v>
      </c>
      <c r="H53" s="58">
        <f t="shared" si="0"/>
        <v>4398.139725</v>
      </c>
      <c r="I53" s="58">
        <f>E53/$H$7</f>
        <v>1036.4183333333333</v>
      </c>
      <c r="J53" s="58">
        <f t="shared" si="6"/>
        <v>88.58</v>
      </c>
      <c r="K53" s="57">
        <f t="shared" si="7"/>
        <v>5523.138058333333</v>
      </c>
      <c r="L53" s="55">
        <f t="shared" si="1"/>
        <v>144.59637452054793</v>
      </c>
      <c r="M53" s="55">
        <f t="shared" si="2"/>
        <v>34.074027397260274</v>
      </c>
      <c r="N53" s="55">
        <f t="shared" si="8"/>
        <v>2.912219178082192</v>
      </c>
      <c r="O53" s="56">
        <f t="shared" si="9"/>
        <v>181.58262109589037</v>
      </c>
    </row>
    <row r="54" spans="1:15" ht="14.1" customHeight="1" x14ac:dyDescent="0.2">
      <c r="A54" s="11"/>
      <c r="B54" s="11"/>
      <c r="C54" s="11">
        <v>40</v>
      </c>
      <c r="D54" s="59">
        <f t="shared" si="10"/>
        <v>53507.322</v>
      </c>
      <c r="E54" s="59">
        <f t="shared" si="3"/>
        <v>12437.02</v>
      </c>
      <c r="F54" s="54">
        <f>IF($F$9="A",Data!$N$6,IF($F$9="B",Data!$N$7,IF($F$9="C",Data!$N$8,IF($F$9="D",Data!$N$9,0))))</f>
        <v>1062.96</v>
      </c>
      <c r="G54" s="57">
        <f t="shared" ref="G54" si="11">SUM(D54:E54)</f>
        <v>65944.342000000004</v>
      </c>
      <c r="H54" s="58">
        <f t="shared" si="0"/>
        <v>4458.9435000000003</v>
      </c>
      <c r="I54" s="58">
        <f>E54/$H$7</f>
        <v>1036.4183333333333</v>
      </c>
      <c r="J54" s="58">
        <f t="shared" si="6"/>
        <v>88.58</v>
      </c>
      <c r="K54" s="57">
        <f>SUM(H54:I54)</f>
        <v>5495.3618333333334</v>
      </c>
      <c r="L54" s="55">
        <f>D54/$L$7</f>
        <v>146.59540273972604</v>
      </c>
      <c r="M54" s="55">
        <f t="shared" si="2"/>
        <v>34.074027397260274</v>
      </c>
      <c r="N54" s="55">
        <f>$F$10/$L$7</f>
        <v>2.912219178082192</v>
      </c>
      <c r="O54" s="56">
        <f t="shared" ref="O54" ca="1" si="12">SUM(L54:P54)</f>
        <v>181.90055191256832</v>
      </c>
    </row>
    <row r="55" spans="1:15" ht="10.5" customHeight="1" x14ac:dyDescent="0.2"/>
  </sheetData>
  <sheetProtection algorithmName="SHA-512" hashValue="2I5qI3eKOcIQU8SvX2U6OJsyqdsLiesM2J1UpK0LtkULWS6zbiCG6kaOrM/8Rsz0w9DFwUTGs0JIWYQ7Gd7A7Q==" saltValue="Iq+LzxTae/xfamugBGhuKg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F977EC-CBB4-4C48-B6FF-8518C38977E7}">
          <x14:formula1>
            <xm:f>Data!$M$11:$M$15</xm:f>
          </x14:formula1>
          <xm:sqref>F9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A739-31B6-4EFF-B6CD-2F1A6BB0C570}">
  <sheetPr>
    <tabColor indexed="10"/>
    <pageSetUpPr fitToPage="1"/>
  </sheetPr>
  <dimension ref="A1:R55"/>
  <sheetViews>
    <sheetView zoomScaleNormal="100" workbookViewId="0">
      <selection activeCell="H3" sqref="H3"/>
    </sheetView>
  </sheetViews>
  <sheetFormatPr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9" width="8.14062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8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8" ht="18.75" customHeight="1" x14ac:dyDescent="0.2">
      <c r="A2" s="7"/>
      <c r="D2" s="7"/>
      <c r="E2" s="96" t="s">
        <v>0</v>
      </c>
      <c r="F2" s="96"/>
      <c r="G2" s="96"/>
      <c r="H2" s="96"/>
      <c r="I2" s="96"/>
      <c r="J2" s="96"/>
      <c r="K2" s="96"/>
      <c r="L2" s="7"/>
      <c r="M2" s="7"/>
      <c r="N2" s="51"/>
      <c r="O2" s="51"/>
    </row>
    <row r="3" spans="1:18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44197</v>
      </c>
      <c r="H3" s="70" t="s">
        <v>33</v>
      </c>
      <c r="I3" s="95">
        <v>44926</v>
      </c>
      <c r="J3" s="95"/>
      <c r="K3" s="95"/>
      <c r="L3" s="17"/>
      <c r="M3" s="17"/>
      <c r="N3" s="92"/>
      <c r="O3" s="92"/>
    </row>
    <row r="4" spans="1:18" s="18" customFormat="1" ht="18.75" customHeight="1" x14ac:dyDescent="0.2">
      <c r="A4" s="17"/>
      <c r="B4" s="17"/>
      <c r="C4" s="17"/>
      <c r="D4" s="17"/>
      <c r="E4" s="70"/>
      <c r="F4" s="70"/>
      <c r="G4" s="97" t="s">
        <v>60</v>
      </c>
      <c r="H4" s="97"/>
      <c r="I4" s="97"/>
      <c r="J4" s="97"/>
      <c r="K4" s="97"/>
      <c r="L4" s="17"/>
      <c r="M4" s="17"/>
    </row>
    <row r="5" spans="1:18" ht="12" customHeight="1" x14ac:dyDescent="0.2">
      <c r="A5" s="93" t="s">
        <v>34</v>
      </c>
      <c r="B5" s="93"/>
      <c r="C5" s="93"/>
      <c r="D5" s="94">
        <v>9</v>
      </c>
      <c r="E5" s="7"/>
      <c r="F5" s="7"/>
      <c r="G5" s="97"/>
      <c r="H5" s="97"/>
      <c r="I5" s="97"/>
      <c r="J5" s="97"/>
      <c r="K5" s="97"/>
      <c r="L5" s="22"/>
      <c r="M5" s="22"/>
      <c r="N5" s="35" t="s">
        <v>30</v>
      </c>
      <c r="O5" s="36">
        <f>Data!E6</f>
        <v>335.7</v>
      </c>
    </row>
    <row r="6" spans="1:18" ht="11.25" customHeight="1" x14ac:dyDescent="0.2">
      <c r="A6" s="93"/>
      <c r="B6" s="93"/>
      <c r="C6" s="93"/>
      <c r="D6" s="94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8" ht="6" customHeight="1" x14ac:dyDescent="0.2">
      <c r="A7" s="61"/>
      <c r="B7" s="61"/>
      <c r="C7" s="61"/>
      <c r="D7" s="38" t="s">
        <v>35</v>
      </c>
      <c r="E7" s="62"/>
      <c r="F7" s="62"/>
      <c r="G7" s="63"/>
      <c r="H7" s="64">
        <v>12</v>
      </c>
      <c r="I7" s="61"/>
      <c r="J7" s="61"/>
      <c r="K7" s="65"/>
      <c r="L7" s="64">
        <v>365</v>
      </c>
      <c r="M7" s="64"/>
      <c r="N7" s="65"/>
      <c r="O7" s="65"/>
    </row>
    <row r="8" spans="1:18" s="9" customFormat="1" ht="36" customHeight="1" x14ac:dyDescent="0.2">
      <c r="A8" s="91" t="s">
        <v>1</v>
      </c>
      <c r="B8" s="91" t="s">
        <v>2</v>
      </c>
      <c r="C8" s="91" t="s">
        <v>3</v>
      </c>
      <c r="D8" s="90" t="s">
        <v>6</v>
      </c>
      <c r="E8" s="90"/>
      <c r="F8" s="90"/>
      <c r="G8" s="90"/>
      <c r="H8" s="87" t="str">
        <f>CONCATENATE("MENSILE - MONATLICH  
(",H7," mesi/Monate)")</f>
        <v>MENSILE - MONATLICH  
(12 mesi/Monate)</v>
      </c>
      <c r="I8" s="88"/>
      <c r="J8" s="88"/>
      <c r="K8" s="89"/>
      <c r="L8" s="87" t="str">
        <f>CONCATENATE("GIORNALIERO - TÄGLICH  
(",L7," giorni/Tage)")</f>
        <v>GIORNALIERO - TÄGLICH  
(365 giorni/Tage)</v>
      </c>
      <c r="M8" s="88"/>
      <c r="N8" s="88"/>
      <c r="O8" s="89"/>
    </row>
    <row r="9" spans="1:18" s="10" customFormat="1" ht="27" customHeight="1" x14ac:dyDescent="0.2">
      <c r="A9" s="91"/>
      <c r="B9" s="91"/>
      <c r="C9" s="91"/>
      <c r="D9" s="75" t="s">
        <v>4</v>
      </c>
      <c r="E9" s="75" t="s">
        <v>5</v>
      </c>
      <c r="F9" s="74" t="s">
        <v>55</v>
      </c>
      <c r="G9" s="75" t="s">
        <v>9</v>
      </c>
      <c r="H9" s="75" t="s">
        <v>4</v>
      </c>
      <c r="I9" s="75" t="s">
        <v>5</v>
      </c>
      <c r="J9" s="67" t="str">
        <f>F9</f>
        <v>A</v>
      </c>
      <c r="K9" s="75" t="s">
        <v>9</v>
      </c>
      <c r="L9" s="75" t="s">
        <v>4</v>
      </c>
      <c r="M9" s="75" t="s">
        <v>5</v>
      </c>
      <c r="N9" s="67" t="str">
        <f>F9</f>
        <v>A</v>
      </c>
      <c r="O9" s="75" t="s">
        <v>9</v>
      </c>
    </row>
    <row r="10" spans="1:18" ht="14.1" customHeight="1" x14ac:dyDescent="0.2">
      <c r="A10" s="11" t="s">
        <v>7</v>
      </c>
      <c r="B10" s="11">
        <v>0</v>
      </c>
      <c r="C10" s="11">
        <v>0</v>
      </c>
      <c r="D10" s="72">
        <f>(100%+E$7)*[1]Tabelle1!$C$43</f>
        <v>22388.89</v>
      </c>
      <c r="E10" s="73">
        <v>12686.24</v>
      </c>
      <c r="F10" s="54">
        <f>IF($F$9="A",Data!$N$6,IF($F$9="B",Data!$N$7,IF($F$9="C",Data!$N$8,IF($F$9="D",Data!$N$9,0))))</f>
        <v>1062.96</v>
      </c>
      <c r="G10" s="57">
        <f>SUM(D10:F10)</f>
        <v>36138.089999999997</v>
      </c>
      <c r="H10" s="58">
        <f t="shared" ref="H10:H54" si="0">D10/$H$7</f>
        <v>1865.7408333333333</v>
      </c>
      <c r="I10" s="58">
        <f>E10/$H$7</f>
        <v>1057.1866666666667</v>
      </c>
      <c r="J10" s="58">
        <f>$F$10/12</f>
        <v>88.58</v>
      </c>
      <c r="K10" s="57">
        <f>SUM(H10:J10)</f>
        <v>3011.5074999999997</v>
      </c>
      <c r="L10" s="55">
        <f t="shared" ref="L10:L53" si="1">D10/$L$7</f>
        <v>61.339424657534245</v>
      </c>
      <c r="M10" s="55">
        <f t="shared" ref="M10:M54" si="2">E10/$L$7</f>
        <v>34.756821917808217</v>
      </c>
      <c r="N10" s="55">
        <f>$F$10/$L$7</f>
        <v>2.912219178082192</v>
      </c>
      <c r="O10" s="56">
        <f>SUM(L10:N10)</f>
        <v>99.008465753424659</v>
      </c>
    </row>
    <row r="11" spans="1:18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23732.223399999999</v>
      </c>
      <c r="E11" s="59">
        <f t="shared" ref="E11:E54" si="3">E10</f>
        <v>12686.24</v>
      </c>
      <c r="F11" s="54">
        <f>IF($F$9="A",Data!$N$6,IF($F$9="B",Data!$N$7,IF($F$9="C",Data!$N$8,IF($F$9="D",Data!$N$9,0))))</f>
        <v>1062.96</v>
      </c>
      <c r="G11" s="57">
        <f t="shared" ref="G11:G54" si="4">SUM(D11:F11)</f>
        <v>37481.4234</v>
      </c>
      <c r="H11" s="58">
        <f t="shared" si="0"/>
        <v>1977.6852833333332</v>
      </c>
      <c r="I11" s="58">
        <f t="shared" ref="I11:I54" si="5">E11/$H$7</f>
        <v>1057.1866666666667</v>
      </c>
      <c r="J11" s="58">
        <f t="shared" ref="J11:J54" si="6">$F$10/12</f>
        <v>88.58</v>
      </c>
      <c r="K11" s="57">
        <f t="shared" ref="K11:K54" si="7">SUM(H11:J11)</f>
        <v>3123.4519499999997</v>
      </c>
      <c r="L11" s="55">
        <f t="shared" si="1"/>
        <v>65.019790136986302</v>
      </c>
      <c r="M11" s="55">
        <f t="shared" si="2"/>
        <v>34.756821917808217</v>
      </c>
      <c r="N11" s="55">
        <f t="shared" ref="N11:N53" si="8">$F$10/$L$7</f>
        <v>2.912219178082192</v>
      </c>
      <c r="O11" s="56">
        <f>SUM(L11:N11)</f>
        <v>102.68883123287672</v>
      </c>
      <c r="P11" s="76"/>
      <c r="R11" s="66"/>
    </row>
    <row r="12" spans="1:18" ht="14.1" customHeight="1" x14ac:dyDescent="0.2">
      <c r="A12" s="11"/>
      <c r="B12" s="11">
        <v>2</v>
      </c>
      <c r="C12" s="11">
        <v>0</v>
      </c>
      <c r="D12" s="59">
        <f>$D$10*1.12</f>
        <v>25075.556800000002</v>
      </c>
      <c r="E12" s="59">
        <f t="shared" si="3"/>
        <v>12686.24</v>
      </c>
      <c r="F12" s="54">
        <f>IF($F$9="A",Data!$N$6,IF($F$9="B",Data!$N$7,IF($F$9="C",Data!$N$8,IF($F$9="D",Data!$N$9,0))))</f>
        <v>1062.96</v>
      </c>
      <c r="G12" s="57">
        <f t="shared" si="4"/>
        <v>38824.756800000003</v>
      </c>
      <c r="H12" s="58">
        <f t="shared" si="0"/>
        <v>2089.6297333333337</v>
      </c>
      <c r="I12" s="58">
        <f t="shared" si="5"/>
        <v>1057.1866666666667</v>
      </c>
      <c r="J12" s="58">
        <f t="shared" si="6"/>
        <v>88.58</v>
      </c>
      <c r="K12" s="57">
        <f t="shared" si="7"/>
        <v>3235.3964000000005</v>
      </c>
      <c r="L12" s="55">
        <f t="shared" si="1"/>
        <v>68.700155616438366</v>
      </c>
      <c r="M12" s="55">
        <f t="shared" si="2"/>
        <v>34.756821917808217</v>
      </c>
      <c r="N12" s="55">
        <f t="shared" si="8"/>
        <v>2.912219178082192</v>
      </c>
      <c r="O12" s="56">
        <f t="shared" ref="O12:O54" si="9">SUM(L12:N12)</f>
        <v>106.36919671232879</v>
      </c>
    </row>
    <row r="13" spans="1:18" ht="14.1" customHeight="1" x14ac:dyDescent="0.2">
      <c r="A13" s="11"/>
      <c r="B13" s="11">
        <v>3</v>
      </c>
      <c r="C13" s="11">
        <v>0</v>
      </c>
      <c r="D13" s="59">
        <f>$D$10*1.18</f>
        <v>26418.890199999998</v>
      </c>
      <c r="E13" s="59">
        <f t="shared" si="3"/>
        <v>12686.24</v>
      </c>
      <c r="F13" s="54">
        <f>IF($F$9="A",Data!$N$6,IF($F$9="B",Data!$N$7,IF($F$9="C",Data!$N$8,IF($F$9="D",Data!$N$9,0))))</f>
        <v>1062.96</v>
      </c>
      <c r="G13" s="57">
        <f t="shared" si="4"/>
        <v>40168.090199999999</v>
      </c>
      <c r="H13" s="58">
        <f t="shared" si="0"/>
        <v>2201.5741833333332</v>
      </c>
      <c r="I13" s="58">
        <f t="shared" si="5"/>
        <v>1057.1866666666667</v>
      </c>
      <c r="J13" s="58">
        <f t="shared" si="6"/>
        <v>88.58</v>
      </c>
      <c r="K13" s="57">
        <f>SUM(H13:J13)</f>
        <v>3347.3408499999996</v>
      </c>
      <c r="L13" s="55">
        <f t="shared" si="1"/>
        <v>72.380521095890401</v>
      </c>
      <c r="M13" s="55">
        <f t="shared" si="2"/>
        <v>34.756821917808217</v>
      </c>
      <c r="N13" s="55">
        <f t="shared" si="8"/>
        <v>2.912219178082192</v>
      </c>
      <c r="O13" s="56">
        <f t="shared" si="9"/>
        <v>110.04956219178082</v>
      </c>
    </row>
    <row r="14" spans="1:18" ht="14.1" customHeight="1" x14ac:dyDescent="0.2">
      <c r="A14" s="11" t="s">
        <v>8</v>
      </c>
      <c r="B14" s="11">
        <v>0</v>
      </c>
      <c r="C14" s="11">
        <v>0</v>
      </c>
      <c r="D14" s="72">
        <f>(100%+E$7)*[1]Tabelle1!$D$43</f>
        <v>29843.78</v>
      </c>
      <c r="E14" s="73">
        <f t="shared" si="3"/>
        <v>12686.24</v>
      </c>
      <c r="F14" s="54">
        <f>IF($F$9="A",Data!$N$6,IF($F$9="B",Data!$N$7,IF($F$9="C",Data!$N$8,IF($F$9="D",Data!$N$9,0))))</f>
        <v>1062.96</v>
      </c>
      <c r="G14" s="57">
        <f t="shared" si="4"/>
        <v>43592.979999999996</v>
      </c>
      <c r="H14" s="58">
        <f t="shared" si="0"/>
        <v>2486.9816666666666</v>
      </c>
      <c r="I14" s="58">
        <f t="shared" si="5"/>
        <v>1057.1866666666667</v>
      </c>
      <c r="J14" s="58">
        <f t="shared" si="6"/>
        <v>88.58</v>
      </c>
      <c r="K14" s="57">
        <f t="shared" si="7"/>
        <v>3632.748333333333</v>
      </c>
      <c r="L14" s="55">
        <f t="shared" si="1"/>
        <v>81.763780821917805</v>
      </c>
      <c r="M14" s="55">
        <f t="shared" si="2"/>
        <v>34.756821917808217</v>
      </c>
      <c r="N14" s="55">
        <f t="shared" si="8"/>
        <v>2.912219178082192</v>
      </c>
      <c r="O14" s="56">
        <f>SUM(L14:N14)</f>
        <v>119.43282191780823</v>
      </c>
    </row>
    <row r="15" spans="1:18" ht="14.1" customHeight="1" x14ac:dyDescent="0.2">
      <c r="A15" s="23">
        <v>0.03</v>
      </c>
      <c r="B15" s="11"/>
      <c r="C15" s="11">
        <v>1</v>
      </c>
      <c r="D15" s="59">
        <f>$D$14+$D$14*$A$15*C15</f>
        <v>30739.093399999998</v>
      </c>
      <c r="E15" s="59">
        <f t="shared" si="3"/>
        <v>12686.24</v>
      </c>
      <c r="F15" s="54">
        <f>IF($F$9="A",Data!$N$6,IF($F$9="B",Data!$N$7,IF($F$9="C",Data!$N$8,IF($F$9="D",Data!$N$9,0))))</f>
        <v>1062.96</v>
      </c>
      <c r="G15" s="57">
        <f t="shared" si="4"/>
        <v>44488.293399999995</v>
      </c>
      <c r="H15" s="58">
        <f t="shared" si="0"/>
        <v>2561.5911166666665</v>
      </c>
      <c r="I15" s="58">
        <f t="shared" si="5"/>
        <v>1057.1866666666667</v>
      </c>
      <c r="J15" s="58">
        <f t="shared" si="6"/>
        <v>88.58</v>
      </c>
      <c r="K15" s="57">
        <f t="shared" si="7"/>
        <v>3707.3577833333329</v>
      </c>
      <c r="L15" s="55">
        <f t="shared" si="1"/>
        <v>84.216694246575344</v>
      </c>
      <c r="M15" s="55">
        <f t="shared" si="2"/>
        <v>34.756821917808217</v>
      </c>
      <c r="N15" s="55">
        <f t="shared" si="8"/>
        <v>2.912219178082192</v>
      </c>
      <c r="O15" s="56">
        <f>SUM(L15:N15)</f>
        <v>121.88573534246576</v>
      </c>
    </row>
    <row r="16" spans="1:18" ht="14.1" customHeight="1" x14ac:dyDescent="0.2">
      <c r="A16" s="11"/>
      <c r="B16" s="11"/>
      <c r="C16" s="11">
        <v>2</v>
      </c>
      <c r="D16" s="59">
        <f t="shared" ref="D16:D54" si="10">$D$14+$D$14*$A$15*C16</f>
        <v>31634.406799999997</v>
      </c>
      <c r="E16" s="59">
        <f t="shared" si="3"/>
        <v>12686.24</v>
      </c>
      <c r="F16" s="54">
        <f>IF($F$9="A",Data!$N$6,IF($F$9="B",Data!$N$7,IF($F$9="C",Data!$N$8,IF($F$9="D",Data!$N$9,0))))</f>
        <v>1062.96</v>
      </c>
      <c r="G16" s="57">
        <f t="shared" si="4"/>
        <v>45383.606799999994</v>
      </c>
      <c r="H16" s="58">
        <f t="shared" si="0"/>
        <v>2636.2005666666664</v>
      </c>
      <c r="I16" s="58">
        <f t="shared" si="5"/>
        <v>1057.1866666666667</v>
      </c>
      <c r="J16" s="58">
        <f t="shared" si="6"/>
        <v>88.58</v>
      </c>
      <c r="K16" s="57">
        <f t="shared" si="7"/>
        <v>3781.9672333333328</v>
      </c>
      <c r="L16" s="55">
        <f t="shared" si="1"/>
        <v>86.669607671232868</v>
      </c>
      <c r="M16" s="55">
        <f t="shared" si="2"/>
        <v>34.756821917808217</v>
      </c>
      <c r="N16" s="55">
        <f t="shared" si="8"/>
        <v>2.912219178082192</v>
      </c>
      <c r="O16" s="56">
        <f t="shared" si="9"/>
        <v>124.33864876712327</v>
      </c>
    </row>
    <row r="17" spans="1:15" ht="14.1" customHeight="1" x14ac:dyDescent="0.2">
      <c r="A17" s="11"/>
      <c r="B17" s="11"/>
      <c r="C17" s="11">
        <v>3</v>
      </c>
      <c r="D17" s="59">
        <f t="shared" si="10"/>
        <v>32529.7202</v>
      </c>
      <c r="E17" s="59">
        <f t="shared" si="3"/>
        <v>12686.24</v>
      </c>
      <c r="F17" s="54">
        <f>IF($F$9="A",Data!$N$6,IF($F$9="B",Data!$N$7,IF($F$9="C",Data!$N$8,IF($F$9="D",Data!$N$9,0))))</f>
        <v>1062.96</v>
      </c>
      <c r="G17" s="57">
        <f t="shared" si="4"/>
        <v>46278.9202</v>
      </c>
      <c r="H17" s="58">
        <f t="shared" si="0"/>
        <v>2710.8100166666668</v>
      </c>
      <c r="I17" s="58">
        <f t="shared" si="5"/>
        <v>1057.1866666666667</v>
      </c>
      <c r="J17" s="58">
        <f t="shared" si="6"/>
        <v>88.58</v>
      </c>
      <c r="K17" s="57">
        <f t="shared" si="7"/>
        <v>3856.5766833333337</v>
      </c>
      <c r="L17" s="55">
        <f t="shared" si="1"/>
        <v>89.122521095890406</v>
      </c>
      <c r="M17" s="55">
        <f t="shared" si="2"/>
        <v>34.756821917808217</v>
      </c>
      <c r="N17" s="55">
        <f t="shared" si="8"/>
        <v>2.912219178082192</v>
      </c>
      <c r="O17" s="56">
        <f t="shared" si="9"/>
        <v>126.79156219178081</v>
      </c>
    </row>
    <row r="18" spans="1:15" ht="14.1" customHeight="1" x14ac:dyDescent="0.2">
      <c r="A18" s="11"/>
      <c r="B18" s="11"/>
      <c r="C18" s="11">
        <v>4</v>
      </c>
      <c r="D18" s="59">
        <f t="shared" si="10"/>
        <v>33425.033599999995</v>
      </c>
      <c r="E18" s="59">
        <f t="shared" si="3"/>
        <v>12686.24</v>
      </c>
      <c r="F18" s="54">
        <f>IF($F$9="A",Data!$N$6,IF($F$9="B",Data!$N$7,IF($F$9="C",Data!$N$8,IF($F$9="D",Data!$N$9,0))))</f>
        <v>1062.96</v>
      </c>
      <c r="G18" s="57">
        <f t="shared" si="4"/>
        <v>47174.233599999992</v>
      </c>
      <c r="H18" s="58">
        <f t="shared" si="0"/>
        <v>2785.4194666666663</v>
      </c>
      <c r="I18" s="58">
        <f t="shared" si="5"/>
        <v>1057.1866666666667</v>
      </c>
      <c r="J18" s="58">
        <f t="shared" si="6"/>
        <v>88.58</v>
      </c>
      <c r="K18" s="57">
        <f t="shared" si="7"/>
        <v>3931.1861333333327</v>
      </c>
      <c r="L18" s="55">
        <f t="shared" si="1"/>
        <v>91.57543452054793</v>
      </c>
      <c r="M18" s="55">
        <f t="shared" si="2"/>
        <v>34.756821917808217</v>
      </c>
      <c r="N18" s="55">
        <f t="shared" si="8"/>
        <v>2.912219178082192</v>
      </c>
      <c r="O18" s="56">
        <f t="shared" si="9"/>
        <v>129.24447561643834</v>
      </c>
    </row>
    <row r="19" spans="1:15" ht="14.1" customHeight="1" x14ac:dyDescent="0.2">
      <c r="A19" s="11"/>
      <c r="B19" s="11"/>
      <c r="C19" s="11">
        <v>5</v>
      </c>
      <c r="D19" s="59">
        <f t="shared" si="10"/>
        <v>34320.346999999994</v>
      </c>
      <c r="E19" s="59">
        <f t="shared" si="3"/>
        <v>12686.24</v>
      </c>
      <c r="F19" s="54">
        <f>IF($F$9="A",Data!$N$6,IF($F$9="B",Data!$N$7,IF($F$9="C",Data!$N$8,IF($F$9="D",Data!$N$9,0))))</f>
        <v>1062.96</v>
      </c>
      <c r="G19" s="57">
        <f t="shared" si="4"/>
        <v>48069.546999999991</v>
      </c>
      <c r="H19" s="58">
        <f t="shared" si="0"/>
        <v>2860.0289166666662</v>
      </c>
      <c r="I19" s="58">
        <f t="shared" si="5"/>
        <v>1057.1866666666667</v>
      </c>
      <c r="J19" s="58">
        <f t="shared" si="6"/>
        <v>88.58</v>
      </c>
      <c r="K19" s="57">
        <f t="shared" si="7"/>
        <v>4005.7955833333326</v>
      </c>
      <c r="L19" s="55">
        <f t="shared" si="1"/>
        <v>94.028347945205468</v>
      </c>
      <c r="M19" s="55">
        <f t="shared" si="2"/>
        <v>34.756821917808217</v>
      </c>
      <c r="N19" s="55">
        <f t="shared" si="8"/>
        <v>2.912219178082192</v>
      </c>
      <c r="O19" s="56">
        <f>SUM(L19:N19)</f>
        <v>131.69738904109587</v>
      </c>
    </row>
    <row r="20" spans="1:15" ht="14.1" customHeight="1" x14ac:dyDescent="0.2">
      <c r="A20" s="11"/>
      <c r="B20" s="11"/>
      <c r="C20" s="11">
        <v>6</v>
      </c>
      <c r="D20" s="59">
        <f t="shared" si="10"/>
        <v>35215.660400000001</v>
      </c>
      <c r="E20" s="59">
        <f t="shared" si="3"/>
        <v>12686.24</v>
      </c>
      <c r="F20" s="54">
        <f>IF($F$9="A",Data!$N$6,IF($F$9="B",Data!$N$7,IF($F$9="C",Data!$N$8,IF($F$9="D",Data!$N$9,0))))</f>
        <v>1062.96</v>
      </c>
      <c r="G20" s="57">
        <f t="shared" si="4"/>
        <v>48964.860399999998</v>
      </c>
      <c r="H20" s="58">
        <f t="shared" si="0"/>
        <v>2934.6383666666666</v>
      </c>
      <c r="I20" s="58">
        <f t="shared" si="5"/>
        <v>1057.1866666666667</v>
      </c>
      <c r="J20" s="58">
        <f t="shared" si="6"/>
        <v>88.58</v>
      </c>
      <c r="K20" s="57">
        <f t="shared" si="7"/>
        <v>4080.4050333333334</v>
      </c>
      <c r="L20" s="55">
        <f t="shared" si="1"/>
        <v>96.48126136986302</v>
      </c>
      <c r="M20" s="55">
        <f t="shared" si="2"/>
        <v>34.756821917808217</v>
      </c>
      <c r="N20" s="55">
        <f t="shared" si="8"/>
        <v>2.912219178082192</v>
      </c>
      <c r="O20" s="56">
        <f t="shared" si="9"/>
        <v>134.15030246575341</v>
      </c>
    </row>
    <row r="21" spans="1:15" ht="14.1" customHeight="1" x14ac:dyDescent="0.2">
      <c r="A21" s="11"/>
      <c r="B21" s="11"/>
      <c r="C21" s="11">
        <v>7</v>
      </c>
      <c r="D21" s="59">
        <f t="shared" si="10"/>
        <v>36110.9738</v>
      </c>
      <c r="E21" s="59">
        <f t="shared" si="3"/>
        <v>12686.24</v>
      </c>
      <c r="F21" s="54">
        <f>IF($F$9="A",Data!$N$6,IF($F$9="B",Data!$N$7,IF($F$9="C",Data!$N$8,IF($F$9="D",Data!$N$9,0))))</f>
        <v>1062.96</v>
      </c>
      <c r="G21" s="57">
        <f t="shared" si="4"/>
        <v>49860.173799999997</v>
      </c>
      <c r="H21" s="58">
        <f t="shared" si="0"/>
        <v>3009.2478166666665</v>
      </c>
      <c r="I21" s="58">
        <f t="shared" si="5"/>
        <v>1057.1866666666667</v>
      </c>
      <c r="J21" s="58">
        <f t="shared" si="6"/>
        <v>88.58</v>
      </c>
      <c r="K21" s="57">
        <f t="shared" si="7"/>
        <v>4155.0144833333334</v>
      </c>
      <c r="L21" s="55">
        <f t="shared" si="1"/>
        <v>98.934174794520544</v>
      </c>
      <c r="M21" s="55">
        <f t="shared" si="2"/>
        <v>34.756821917808217</v>
      </c>
      <c r="N21" s="55">
        <f t="shared" si="8"/>
        <v>2.912219178082192</v>
      </c>
      <c r="O21" s="56">
        <f t="shared" si="9"/>
        <v>136.60321589041095</v>
      </c>
    </row>
    <row r="22" spans="1:15" ht="14.1" customHeight="1" x14ac:dyDescent="0.2">
      <c r="A22" s="11"/>
      <c r="B22" s="11"/>
      <c r="C22" s="11">
        <v>8</v>
      </c>
      <c r="D22" s="59">
        <f t="shared" si="10"/>
        <v>37006.287199999999</v>
      </c>
      <c r="E22" s="59">
        <f t="shared" si="3"/>
        <v>12686.24</v>
      </c>
      <c r="F22" s="54">
        <f>IF($F$9="A",Data!$N$6,IF($F$9="B",Data!$N$7,IF($F$9="C",Data!$N$8,IF($F$9="D",Data!$N$9,0))))</f>
        <v>1062.96</v>
      </c>
      <c r="G22" s="57">
        <f t="shared" si="4"/>
        <v>50755.487199999996</v>
      </c>
      <c r="H22" s="58">
        <f t="shared" si="0"/>
        <v>3083.8572666666664</v>
      </c>
      <c r="I22" s="58">
        <f t="shared" si="5"/>
        <v>1057.1866666666667</v>
      </c>
      <c r="J22" s="58">
        <f t="shared" si="6"/>
        <v>88.58</v>
      </c>
      <c r="K22" s="57">
        <f t="shared" si="7"/>
        <v>4229.6239333333333</v>
      </c>
      <c r="L22" s="55">
        <f t="shared" si="1"/>
        <v>101.38708821917808</v>
      </c>
      <c r="M22" s="55">
        <f t="shared" si="2"/>
        <v>34.756821917808217</v>
      </c>
      <c r="N22" s="55">
        <f t="shared" si="8"/>
        <v>2.912219178082192</v>
      </c>
      <c r="O22" s="56">
        <f t="shared" si="9"/>
        <v>139.05612931506849</v>
      </c>
    </row>
    <row r="23" spans="1:15" ht="14.1" customHeight="1" x14ac:dyDescent="0.2">
      <c r="A23" s="11"/>
      <c r="B23" s="11"/>
      <c r="C23" s="11">
        <v>9</v>
      </c>
      <c r="D23" s="59">
        <f t="shared" si="10"/>
        <v>37901.600599999998</v>
      </c>
      <c r="E23" s="59">
        <f t="shared" si="3"/>
        <v>12686.24</v>
      </c>
      <c r="F23" s="54">
        <f>IF($F$9="A",Data!$N$6,IF($F$9="B",Data!$N$7,IF($F$9="C",Data!$N$8,IF($F$9="D",Data!$N$9,0))))</f>
        <v>1062.96</v>
      </c>
      <c r="G23" s="57">
        <f t="shared" si="4"/>
        <v>51650.800599999995</v>
      </c>
      <c r="H23" s="58">
        <f t="shared" si="0"/>
        <v>3158.4667166666663</v>
      </c>
      <c r="I23" s="58">
        <f t="shared" si="5"/>
        <v>1057.1866666666667</v>
      </c>
      <c r="J23" s="58">
        <f t="shared" si="6"/>
        <v>88.58</v>
      </c>
      <c r="K23" s="57">
        <f t="shared" si="7"/>
        <v>4304.2333833333332</v>
      </c>
      <c r="L23" s="55">
        <f t="shared" si="1"/>
        <v>103.84000164383561</v>
      </c>
      <c r="M23" s="55">
        <f t="shared" si="2"/>
        <v>34.756821917808217</v>
      </c>
      <c r="N23" s="55">
        <f t="shared" si="8"/>
        <v>2.912219178082192</v>
      </c>
      <c r="O23" s="56">
        <f t="shared" si="9"/>
        <v>141.509042739726</v>
      </c>
    </row>
    <row r="24" spans="1:15" ht="14.1" customHeight="1" x14ac:dyDescent="0.2">
      <c r="A24" s="11"/>
      <c r="B24" s="11"/>
      <c r="C24" s="11">
        <v>10</v>
      </c>
      <c r="D24" s="59">
        <f t="shared" si="10"/>
        <v>38796.913999999997</v>
      </c>
      <c r="E24" s="59">
        <f t="shared" si="3"/>
        <v>12686.24</v>
      </c>
      <c r="F24" s="54">
        <f>IF($F$9="A",Data!$N$6,IF($F$9="B",Data!$N$7,IF($F$9="C",Data!$N$8,IF($F$9="D",Data!$N$9,0))))</f>
        <v>1062.96</v>
      </c>
      <c r="G24" s="57">
        <f t="shared" si="4"/>
        <v>52546.113999999994</v>
      </c>
      <c r="H24" s="58">
        <f t="shared" si="0"/>
        <v>3233.0761666666663</v>
      </c>
      <c r="I24" s="58">
        <f t="shared" si="5"/>
        <v>1057.1866666666667</v>
      </c>
      <c r="J24" s="58">
        <f t="shared" si="6"/>
        <v>88.58</v>
      </c>
      <c r="K24" s="57">
        <f t="shared" si="7"/>
        <v>4378.8428333333331</v>
      </c>
      <c r="L24" s="55">
        <f t="shared" si="1"/>
        <v>106.29291506849314</v>
      </c>
      <c r="M24" s="55">
        <f t="shared" si="2"/>
        <v>34.756821917808217</v>
      </c>
      <c r="N24" s="55">
        <f t="shared" si="8"/>
        <v>2.912219178082192</v>
      </c>
      <c r="O24" s="56">
        <f t="shared" si="9"/>
        <v>143.96195616438354</v>
      </c>
    </row>
    <row r="25" spans="1:15" ht="14.1" customHeight="1" x14ac:dyDescent="0.2">
      <c r="A25" s="11"/>
      <c r="B25" s="11"/>
      <c r="C25" s="11">
        <v>11</v>
      </c>
      <c r="D25" s="59">
        <f t="shared" si="10"/>
        <v>39692.227399999996</v>
      </c>
      <c r="E25" s="59">
        <f t="shared" si="3"/>
        <v>12686.24</v>
      </c>
      <c r="F25" s="54">
        <f>IF($F$9="A",Data!$N$6,IF($F$9="B",Data!$N$7,IF($F$9="C",Data!$N$8,IF($F$9="D",Data!$N$9,0))))</f>
        <v>1062.96</v>
      </c>
      <c r="G25" s="57">
        <f t="shared" si="4"/>
        <v>53441.427399999993</v>
      </c>
      <c r="H25" s="58">
        <f t="shared" si="0"/>
        <v>3307.6856166666662</v>
      </c>
      <c r="I25" s="58">
        <f t="shared" si="5"/>
        <v>1057.1866666666667</v>
      </c>
      <c r="J25" s="58">
        <f t="shared" si="6"/>
        <v>88.58</v>
      </c>
      <c r="K25" s="57">
        <f t="shared" si="7"/>
        <v>4453.4522833333331</v>
      </c>
      <c r="L25" s="55">
        <f t="shared" si="1"/>
        <v>108.74582849315067</v>
      </c>
      <c r="M25" s="55">
        <f t="shared" si="2"/>
        <v>34.756821917808217</v>
      </c>
      <c r="N25" s="55">
        <f t="shared" si="8"/>
        <v>2.912219178082192</v>
      </c>
      <c r="O25" s="56">
        <f t="shared" si="9"/>
        <v>146.41486958904107</v>
      </c>
    </row>
    <row r="26" spans="1:15" ht="14.1" customHeight="1" x14ac:dyDescent="0.2">
      <c r="A26" s="11"/>
      <c r="B26" s="11"/>
      <c r="C26" s="11">
        <v>12</v>
      </c>
      <c r="D26" s="59">
        <f t="shared" si="10"/>
        <v>40587.540799999995</v>
      </c>
      <c r="E26" s="59">
        <f t="shared" si="3"/>
        <v>12686.24</v>
      </c>
      <c r="F26" s="54">
        <f>IF($F$9="A",Data!$N$6,IF($F$9="B",Data!$N$7,IF($F$9="C",Data!$N$8,IF($F$9="D",Data!$N$9,0))))</f>
        <v>1062.96</v>
      </c>
      <c r="G26" s="57">
        <f t="shared" si="4"/>
        <v>54336.740799999992</v>
      </c>
      <c r="H26" s="58">
        <f t="shared" si="0"/>
        <v>3382.2950666666661</v>
      </c>
      <c r="I26" s="58">
        <f t="shared" si="5"/>
        <v>1057.1866666666667</v>
      </c>
      <c r="J26" s="58">
        <f t="shared" si="6"/>
        <v>88.58</v>
      </c>
      <c r="K26" s="57">
        <f t="shared" si="7"/>
        <v>4528.061733333333</v>
      </c>
      <c r="L26" s="55">
        <f t="shared" si="1"/>
        <v>111.19874191780821</v>
      </c>
      <c r="M26" s="55">
        <f t="shared" si="2"/>
        <v>34.756821917808217</v>
      </c>
      <c r="N26" s="55">
        <f t="shared" si="8"/>
        <v>2.912219178082192</v>
      </c>
      <c r="O26" s="56">
        <f t="shared" si="9"/>
        <v>148.86778301369861</v>
      </c>
    </row>
    <row r="27" spans="1:15" ht="14.1" customHeight="1" x14ac:dyDescent="0.2">
      <c r="A27" s="11"/>
      <c r="B27" s="11"/>
      <c r="C27" s="11">
        <v>13</v>
      </c>
      <c r="D27" s="59">
        <f t="shared" si="10"/>
        <v>41482.854200000002</v>
      </c>
      <c r="E27" s="59">
        <f t="shared" si="3"/>
        <v>12686.24</v>
      </c>
      <c r="F27" s="54">
        <f>IF($F$9="A",Data!$N$6,IF($F$9="B",Data!$N$7,IF($F$9="C",Data!$N$8,IF($F$9="D",Data!$N$9,0))))</f>
        <v>1062.96</v>
      </c>
      <c r="G27" s="57">
        <f t="shared" si="4"/>
        <v>55232.054199999999</v>
      </c>
      <c r="H27" s="58">
        <f t="shared" si="0"/>
        <v>3456.904516666667</v>
      </c>
      <c r="I27" s="58">
        <f t="shared" si="5"/>
        <v>1057.1866666666667</v>
      </c>
      <c r="J27" s="58">
        <f t="shared" si="6"/>
        <v>88.58</v>
      </c>
      <c r="K27" s="57">
        <f t="shared" si="7"/>
        <v>4602.6711833333338</v>
      </c>
      <c r="L27" s="55">
        <f t="shared" si="1"/>
        <v>113.65165534246576</v>
      </c>
      <c r="M27" s="55">
        <f t="shared" si="2"/>
        <v>34.756821917808217</v>
      </c>
      <c r="N27" s="55">
        <f t="shared" si="8"/>
        <v>2.912219178082192</v>
      </c>
      <c r="O27" s="56">
        <f t="shared" si="9"/>
        <v>151.32069643835615</v>
      </c>
    </row>
    <row r="28" spans="1:15" ht="14.1" customHeight="1" x14ac:dyDescent="0.2">
      <c r="A28" s="11"/>
      <c r="B28" s="11"/>
      <c r="C28" s="11">
        <v>14</v>
      </c>
      <c r="D28" s="59">
        <f t="shared" si="10"/>
        <v>42378.167600000001</v>
      </c>
      <c r="E28" s="59">
        <f t="shared" si="3"/>
        <v>12686.24</v>
      </c>
      <c r="F28" s="54">
        <f>IF($F$9="A",Data!$N$6,IF($F$9="B",Data!$N$7,IF($F$9="C",Data!$N$8,IF($F$9="D",Data!$N$9,0))))</f>
        <v>1062.96</v>
      </c>
      <c r="G28" s="57">
        <f t="shared" si="4"/>
        <v>56127.367599999998</v>
      </c>
      <c r="H28" s="58">
        <f t="shared" si="0"/>
        <v>3531.5139666666669</v>
      </c>
      <c r="I28" s="58">
        <f t="shared" si="5"/>
        <v>1057.1866666666667</v>
      </c>
      <c r="J28" s="58">
        <f t="shared" si="6"/>
        <v>88.58</v>
      </c>
      <c r="K28" s="57">
        <f t="shared" si="7"/>
        <v>4677.2806333333338</v>
      </c>
      <c r="L28" s="55">
        <f t="shared" si="1"/>
        <v>116.10456876712328</v>
      </c>
      <c r="M28" s="55">
        <f t="shared" si="2"/>
        <v>34.756821917808217</v>
      </c>
      <c r="N28" s="55">
        <f t="shared" si="8"/>
        <v>2.912219178082192</v>
      </c>
      <c r="O28" s="56">
        <f t="shared" si="9"/>
        <v>153.77360986301369</v>
      </c>
    </row>
    <row r="29" spans="1:15" ht="14.1" customHeight="1" x14ac:dyDescent="0.2">
      <c r="A29" s="11"/>
      <c r="B29" s="11"/>
      <c r="C29" s="11">
        <v>15</v>
      </c>
      <c r="D29" s="59">
        <f t="shared" si="10"/>
        <v>43273.481</v>
      </c>
      <c r="E29" s="59">
        <f t="shared" si="3"/>
        <v>12686.24</v>
      </c>
      <c r="F29" s="54">
        <f>IF($F$9="A",Data!$N$6,IF($F$9="B",Data!$N$7,IF($F$9="C",Data!$N$8,IF($F$9="D",Data!$N$9,0))))</f>
        <v>1062.96</v>
      </c>
      <c r="G29" s="57">
        <f t="shared" si="4"/>
        <v>57022.680999999997</v>
      </c>
      <c r="H29" s="58">
        <f t="shared" si="0"/>
        <v>3606.1234166666668</v>
      </c>
      <c r="I29" s="58">
        <f t="shared" si="5"/>
        <v>1057.1866666666667</v>
      </c>
      <c r="J29" s="58">
        <f t="shared" si="6"/>
        <v>88.58</v>
      </c>
      <c r="K29" s="57">
        <f t="shared" si="7"/>
        <v>4751.8900833333337</v>
      </c>
      <c r="L29" s="55">
        <f t="shared" si="1"/>
        <v>118.55748219178082</v>
      </c>
      <c r="M29" s="55">
        <f t="shared" si="2"/>
        <v>34.756821917808217</v>
      </c>
      <c r="N29" s="55">
        <f t="shared" si="8"/>
        <v>2.912219178082192</v>
      </c>
      <c r="O29" s="56">
        <f t="shared" si="9"/>
        <v>156.22652328767123</v>
      </c>
    </row>
    <row r="30" spans="1:15" ht="14.1" customHeight="1" x14ac:dyDescent="0.2">
      <c r="A30" s="11"/>
      <c r="B30" s="11"/>
      <c r="C30" s="11">
        <v>16</v>
      </c>
      <c r="D30" s="59">
        <f t="shared" si="10"/>
        <v>44168.794399999999</v>
      </c>
      <c r="E30" s="59">
        <f t="shared" si="3"/>
        <v>12686.24</v>
      </c>
      <c r="F30" s="54">
        <f>IF($F$9="A",Data!$N$6,IF($F$9="B",Data!$N$7,IF($F$9="C",Data!$N$8,IF($F$9="D",Data!$N$9,0))))</f>
        <v>1062.96</v>
      </c>
      <c r="G30" s="57">
        <f t="shared" si="4"/>
        <v>57917.994399999996</v>
      </c>
      <c r="H30" s="58">
        <f t="shared" si="0"/>
        <v>3680.7328666666667</v>
      </c>
      <c r="I30" s="58">
        <f t="shared" si="5"/>
        <v>1057.1866666666667</v>
      </c>
      <c r="J30" s="58">
        <f t="shared" si="6"/>
        <v>88.58</v>
      </c>
      <c r="K30" s="57">
        <f t="shared" si="7"/>
        <v>4826.4995333333336</v>
      </c>
      <c r="L30" s="55">
        <f t="shared" si="1"/>
        <v>121.01039561643836</v>
      </c>
      <c r="M30" s="55">
        <f t="shared" si="2"/>
        <v>34.756821917808217</v>
      </c>
      <c r="N30" s="55">
        <f t="shared" si="8"/>
        <v>2.912219178082192</v>
      </c>
      <c r="O30" s="56">
        <f t="shared" si="9"/>
        <v>158.67943671232877</v>
      </c>
    </row>
    <row r="31" spans="1:15" ht="14.1" customHeight="1" x14ac:dyDescent="0.2">
      <c r="A31" s="11"/>
      <c r="B31" s="11"/>
      <c r="C31" s="11">
        <v>17</v>
      </c>
      <c r="D31" s="59">
        <f t="shared" si="10"/>
        <v>45064.107799999998</v>
      </c>
      <c r="E31" s="59">
        <f t="shared" si="3"/>
        <v>12686.24</v>
      </c>
      <c r="F31" s="54">
        <f>IF($F$9="A",Data!$N$6,IF($F$9="B",Data!$N$7,IF($F$9="C",Data!$N$8,IF($F$9="D",Data!$N$9,0))))</f>
        <v>1062.96</v>
      </c>
      <c r="G31" s="57">
        <f t="shared" si="4"/>
        <v>58813.307799999995</v>
      </c>
      <c r="H31" s="58">
        <f t="shared" si="0"/>
        <v>3755.3423166666666</v>
      </c>
      <c r="I31" s="58">
        <f t="shared" si="5"/>
        <v>1057.1866666666667</v>
      </c>
      <c r="J31" s="58">
        <f t="shared" si="6"/>
        <v>88.58</v>
      </c>
      <c r="K31" s="57">
        <f t="shared" si="7"/>
        <v>4901.1089833333335</v>
      </c>
      <c r="L31" s="55">
        <f t="shared" si="1"/>
        <v>123.46330904109588</v>
      </c>
      <c r="M31" s="55">
        <f t="shared" si="2"/>
        <v>34.756821917808217</v>
      </c>
      <c r="N31" s="55">
        <f t="shared" si="8"/>
        <v>2.912219178082192</v>
      </c>
      <c r="O31" s="56">
        <f t="shared" si="9"/>
        <v>161.13235013698628</v>
      </c>
    </row>
    <row r="32" spans="1:15" ht="14.1" customHeight="1" x14ac:dyDescent="0.2">
      <c r="A32" s="11"/>
      <c r="B32" s="11"/>
      <c r="C32" s="11">
        <v>18</v>
      </c>
      <c r="D32" s="59">
        <f t="shared" si="10"/>
        <v>45959.421199999997</v>
      </c>
      <c r="E32" s="59">
        <f t="shared" si="3"/>
        <v>12686.24</v>
      </c>
      <c r="F32" s="54">
        <f>IF($F$9="A",Data!$N$6,IF($F$9="B",Data!$N$7,IF($F$9="C",Data!$N$8,IF($F$9="D",Data!$N$9,0))))</f>
        <v>1062.96</v>
      </c>
      <c r="G32" s="57">
        <f t="shared" si="4"/>
        <v>59708.621199999994</v>
      </c>
      <c r="H32" s="58">
        <f t="shared" si="0"/>
        <v>3829.9517666666666</v>
      </c>
      <c r="I32" s="58">
        <f t="shared" si="5"/>
        <v>1057.1866666666667</v>
      </c>
      <c r="J32" s="58">
        <f t="shared" si="6"/>
        <v>88.58</v>
      </c>
      <c r="K32" s="57">
        <f t="shared" si="7"/>
        <v>4975.7184333333335</v>
      </c>
      <c r="L32" s="55">
        <f t="shared" si="1"/>
        <v>125.91622246575342</v>
      </c>
      <c r="M32" s="55">
        <f t="shared" si="2"/>
        <v>34.756821917808217</v>
      </c>
      <c r="N32" s="55">
        <f t="shared" si="8"/>
        <v>2.912219178082192</v>
      </c>
      <c r="O32" s="56">
        <f t="shared" si="9"/>
        <v>163.58526356164381</v>
      </c>
    </row>
    <row r="33" spans="1:15" ht="14.1" customHeight="1" x14ac:dyDescent="0.2">
      <c r="A33" s="11"/>
      <c r="B33" s="11"/>
      <c r="C33" s="11">
        <v>19</v>
      </c>
      <c r="D33" s="59">
        <f t="shared" si="10"/>
        <v>46854.734599999996</v>
      </c>
      <c r="E33" s="59">
        <f t="shared" si="3"/>
        <v>12686.24</v>
      </c>
      <c r="F33" s="54">
        <f>IF($F$9="A",Data!$N$6,IF($F$9="B",Data!$N$7,IF($F$9="C",Data!$N$8,IF($F$9="D",Data!$N$9,0))))</f>
        <v>1062.96</v>
      </c>
      <c r="G33" s="57">
        <f t="shared" si="4"/>
        <v>60603.934599999993</v>
      </c>
      <c r="H33" s="58">
        <f t="shared" si="0"/>
        <v>3904.5612166666665</v>
      </c>
      <c r="I33" s="58">
        <f t="shared" si="5"/>
        <v>1057.1866666666667</v>
      </c>
      <c r="J33" s="58">
        <f t="shared" si="6"/>
        <v>88.58</v>
      </c>
      <c r="K33" s="57">
        <f t="shared" si="7"/>
        <v>5050.3278833333334</v>
      </c>
      <c r="L33" s="55">
        <f t="shared" si="1"/>
        <v>128.36913589041094</v>
      </c>
      <c r="M33" s="55">
        <f t="shared" si="2"/>
        <v>34.756821917808217</v>
      </c>
      <c r="N33" s="55">
        <f t="shared" si="8"/>
        <v>2.912219178082192</v>
      </c>
      <c r="O33" s="56">
        <f t="shared" si="9"/>
        <v>166.03817698630135</v>
      </c>
    </row>
    <row r="34" spans="1:15" ht="14.1" customHeight="1" x14ac:dyDescent="0.2">
      <c r="A34" s="11"/>
      <c r="B34" s="11"/>
      <c r="C34" s="11">
        <v>20</v>
      </c>
      <c r="D34" s="59">
        <f t="shared" si="10"/>
        <v>47750.047999999995</v>
      </c>
      <c r="E34" s="59">
        <f t="shared" si="3"/>
        <v>12686.24</v>
      </c>
      <c r="F34" s="54">
        <f>IF($F$9="A",Data!$N$6,IF($F$9="B",Data!$N$7,IF($F$9="C",Data!$N$8,IF($F$9="D",Data!$N$9,0))))</f>
        <v>1062.96</v>
      </c>
      <c r="G34" s="57">
        <f t="shared" si="4"/>
        <v>61499.247999999992</v>
      </c>
      <c r="H34" s="58">
        <f t="shared" si="0"/>
        <v>3979.1706666666664</v>
      </c>
      <c r="I34" s="58">
        <f t="shared" si="5"/>
        <v>1057.1866666666667</v>
      </c>
      <c r="J34" s="58">
        <f t="shared" si="6"/>
        <v>88.58</v>
      </c>
      <c r="K34" s="57">
        <f t="shared" si="7"/>
        <v>5124.9373333333333</v>
      </c>
      <c r="L34" s="55">
        <f t="shared" si="1"/>
        <v>130.82204931506848</v>
      </c>
      <c r="M34" s="55">
        <f t="shared" si="2"/>
        <v>34.756821917808217</v>
      </c>
      <c r="N34" s="55">
        <f t="shared" si="8"/>
        <v>2.912219178082192</v>
      </c>
      <c r="O34" s="56">
        <f t="shared" si="9"/>
        <v>168.49109041095889</v>
      </c>
    </row>
    <row r="35" spans="1:15" ht="14.1" customHeight="1" x14ac:dyDescent="0.2">
      <c r="A35" s="11"/>
      <c r="B35" s="11"/>
      <c r="C35" s="11">
        <v>21</v>
      </c>
      <c r="D35" s="59">
        <f t="shared" si="10"/>
        <v>48645.361399999994</v>
      </c>
      <c r="E35" s="59">
        <f t="shared" si="3"/>
        <v>12686.24</v>
      </c>
      <c r="F35" s="54">
        <f>IF($F$9="A",Data!$N$6,IF($F$9="B",Data!$N$7,IF($F$9="C",Data!$N$8,IF($F$9="D",Data!$N$9,0))))</f>
        <v>1062.96</v>
      </c>
      <c r="G35" s="57">
        <f t="shared" si="4"/>
        <v>62394.561399999991</v>
      </c>
      <c r="H35" s="58">
        <f t="shared" si="0"/>
        <v>4053.7801166666663</v>
      </c>
      <c r="I35" s="58">
        <f t="shared" si="5"/>
        <v>1057.1866666666667</v>
      </c>
      <c r="J35" s="58">
        <f t="shared" si="6"/>
        <v>88.58</v>
      </c>
      <c r="K35" s="57">
        <f t="shared" si="7"/>
        <v>5199.5467833333332</v>
      </c>
      <c r="L35" s="55">
        <f t="shared" si="1"/>
        <v>133.27496273972602</v>
      </c>
      <c r="M35" s="55">
        <f t="shared" si="2"/>
        <v>34.756821917808217</v>
      </c>
      <c r="N35" s="55">
        <f t="shared" si="8"/>
        <v>2.912219178082192</v>
      </c>
      <c r="O35" s="56">
        <f t="shared" si="9"/>
        <v>170.94400383561643</v>
      </c>
    </row>
    <row r="36" spans="1:15" ht="14.1" customHeight="1" x14ac:dyDescent="0.2">
      <c r="A36" s="11"/>
      <c r="B36" s="11"/>
      <c r="C36" s="11">
        <v>22</v>
      </c>
      <c r="D36" s="59">
        <f t="shared" si="10"/>
        <v>49540.674799999993</v>
      </c>
      <c r="E36" s="59">
        <f t="shared" si="3"/>
        <v>12686.24</v>
      </c>
      <c r="F36" s="54">
        <f>IF($F$9="A",Data!$N$6,IF($F$9="B",Data!$N$7,IF($F$9="C",Data!$N$8,IF($F$9="D",Data!$N$9,0))))</f>
        <v>1062.96</v>
      </c>
      <c r="G36" s="57">
        <f t="shared" si="4"/>
        <v>63289.874799999991</v>
      </c>
      <c r="H36" s="58">
        <f t="shared" si="0"/>
        <v>4128.3895666666658</v>
      </c>
      <c r="I36" s="58">
        <f t="shared" si="5"/>
        <v>1057.1866666666667</v>
      </c>
      <c r="J36" s="58">
        <f t="shared" si="6"/>
        <v>88.58</v>
      </c>
      <c r="K36" s="57">
        <f t="shared" si="7"/>
        <v>5274.1562333333322</v>
      </c>
      <c r="L36" s="55">
        <f t="shared" si="1"/>
        <v>135.72787616438353</v>
      </c>
      <c r="M36" s="55">
        <f t="shared" si="2"/>
        <v>34.756821917808217</v>
      </c>
      <c r="N36" s="55">
        <f t="shared" si="8"/>
        <v>2.912219178082192</v>
      </c>
      <c r="O36" s="56">
        <f t="shared" si="9"/>
        <v>173.39691726027394</v>
      </c>
    </row>
    <row r="37" spans="1:15" ht="14.1" customHeight="1" x14ac:dyDescent="0.2">
      <c r="A37" s="11"/>
      <c r="B37" s="11"/>
      <c r="C37" s="11">
        <v>23</v>
      </c>
      <c r="D37" s="59">
        <f t="shared" si="10"/>
        <v>50435.988199999993</v>
      </c>
      <c r="E37" s="59">
        <f t="shared" si="3"/>
        <v>12686.24</v>
      </c>
      <c r="F37" s="54">
        <f>IF($F$9="A",Data!$N$6,IF($F$9="B",Data!$N$7,IF($F$9="C",Data!$N$8,IF($F$9="D",Data!$N$9,0))))</f>
        <v>1062.96</v>
      </c>
      <c r="G37" s="57">
        <f t="shared" si="4"/>
        <v>64185.18819999999</v>
      </c>
      <c r="H37" s="58">
        <f t="shared" si="0"/>
        <v>4202.9990166666657</v>
      </c>
      <c r="I37" s="58">
        <f t="shared" si="5"/>
        <v>1057.1866666666667</v>
      </c>
      <c r="J37" s="58">
        <f t="shared" si="6"/>
        <v>88.58</v>
      </c>
      <c r="K37" s="57">
        <f t="shared" si="7"/>
        <v>5348.7656833333322</v>
      </c>
      <c r="L37" s="55">
        <f t="shared" si="1"/>
        <v>138.18078958904107</v>
      </c>
      <c r="M37" s="55">
        <f t="shared" si="2"/>
        <v>34.756821917808217</v>
      </c>
      <c r="N37" s="55">
        <f t="shared" si="8"/>
        <v>2.912219178082192</v>
      </c>
      <c r="O37" s="56">
        <f t="shared" si="9"/>
        <v>175.84983068493148</v>
      </c>
    </row>
    <row r="38" spans="1:15" ht="14.1" customHeight="1" x14ac:dyDescent="0.2">
      <c r="A38" s="11"/>
      <c r="B38" s="11"/>
      <c r="C38" s="11">
        <v>24</v>
      </c>
      <c r="D38" s="59">
        <f t="shared" si="10"/>
        <v>51331.301599999992</v>
      </c>
      <c r="E38" s="59">
        <f t="shared" si="3"/>
        <v>12686.24</v>
      </c>
      <c r="F38" s="54">
        <f>IF($F$9="A",Data!$N$6,IF($F$9="B",Data!$N$7,IF($F$9="C",Data!$N$8,IF($F$9="D",Data!$N$9,0))))</f>
        <v>1062.96</v>
      </c>
      <c r="G38" s="57">
        <f t="shared" si="4"/>
        <v>65080.501599999989</v>
      </c>
      <c r="H38" s="58">
        <f t="shared" si="0"/>
        <v>4277.6084666666657</v>
      </c>
      <c r="I38" s="58">
        <f t="shared" si="5"/>
        <v>1057.1866666666667</v>
      </c>
      <c r="J38" s="58">
        <f t="shared" si="6"/>
        <v>88.58</v>
      </c>
      <c r="K38" s="57">
        <f t="shared" si="7"/>
        <v>5423.3751333333321</v>
      </c>
      <c r="L38" s="55">
        <f t="shared" si="1"/>
        <v>140.63370301369861</v>
      </c>
      <c r="M38" s="55">
        <f t="shared" si="2"/>
        <v>34.756821917808217</v>
      </c>
      <c r="N38" s="55">
        <f t="shared" si="8"/>
        <v>2.912219178082192</v>
      </c>
      <c r="O38" s="56">
        <f t="shared" si="9"/>
        <v>178.30274410958901</v>
      </c>
    </row>
    <row r="39" spans="1:15" ht="14.1" customHeight="1" x14ac:dyDescent="0.2">
      <c r="A39" s="11"/>
      <c r="B39" s="11"/>
      <c r="C39" s="11">
        <v>25</v>
      </c>
      <c r="D39" s="59">
        <f t="shared" si="10"/>
        <v>52226.614999999991</v>
      </c>
      <c r="E39" s="59">
        <f t="shared" si="3"/>
        <v>12686.24</v>
      </c>
      <c r="F39" s="54">
        <f>IF($F$9="A",Data!$N$6,IF($F$9="B",Data!$N$7,IF($F$9="C",Data!$N$8,IF($F$9="D",Data!$N$9,0))))</f>
        <v>1062.96</v>
      </c>
      <c r="G39" s="57">
        <f t="shared" si="4"/>
        <v>65975.814999999988</v>
      </c>
      <c r="H39" s="58">
        <f t="shared" si="0"/>
        <v>4352.2179166666656</v>
      </c>
      <c r="I39" s="58">
        <f t="shared" si="5"/>
        <v>1057.1866666666667</v>
      </c>
      <c r="J39" s="58">
        <f t="shared" si="6"/>
        <v>88.58</v>
      </c>
      <c r="K39" s="57">
        <f t="shared" si="7"/>
        <v>5497.984583333332</v>
      </c>
      <c r="L39" s="55">
        <f t="shared" si="1"/>
        <v>143.08661643835615</v>
      </c>
      <c r="M39" s="55">
        <f t="shared" si="2"/>
        <v>34.756821917808217</v>
      </c>
      <c r="N39" s="55">
        <f t="shared" si="8"/>
        <v>2.912219178082192</v>
      </c>
      <c r="O39" s="56">
        <f t="shared" si="9"/>
        <v>180.75565753424655</v>
      </c>
    </row>
    <row r="40" spans="1:15" ht="14.1" customHeight="1" x14ac:dyDescent="0.2">
      <c r="A40" s="11"/>
      <c r="B40" s="11"/>
      <c r="C40" s="11">
        <v>26</v>
      </c>
      <c r="D40" s="59">
        <f t="shared" si="10"/>
        <v>53121.928399999997</v>
      </c>
      <c r="E40" s="59">
        <f t="shared" si="3"/>
        <v>12686.24</v>
      </c>
      <c r="F40" s="54">
        <f>IF($F$9="A",Data!$N$6,IF($F$9="B",Data!$N$7,IF($F$9="C",Data!$N$8,IF($F$9="D",Data!$N$9,0))))</f>
        <v>1062.96</v>
      </c>
      <c r="G40" s="57">
        <f t="shared" si="4"/>
        <v>66871.128400000001</v>
      </c>
      <c r="H40" s="58">
        <f t="shared" si="0"/>
        <v>4426.8273666666664</v>
      </c>
      <c r="I40" s="58">
        <f t="shared" si="5"/>
        <v>1057.1866666666667</v>
      </c>
      <c r="J40" s="58">
        <f t="shared" si="6"/>
        <v>88.58</v>
      </c>
      <c r="K40" s="57">
        <f t="shared" si="7"/>
        <v>5572.5940333333328</v>
      </c>
      <c r="L40" s="55">
        <f t="shared" si="1"/>
        <v>145.53952986301368</v>
      </c>
      <c r="M40" s="55">
        <f t="shared" si="2"/>
        <v>34.756821917808217</v>
      </c>
      <c r="N40" s="55">
        <f t="shared" si="8"/>
        <v>2.912219178082192</v>
      </c>
      <c r="O40" s="56">
        <f t="shared" si="9"/>
        <v>183.20857095890409</v>
      </c>
    </row>
    <row r="41" spans="1:15" ht="14.1" customHeight="1" x14ac:dyDescent="0.2">
      <c r="A41" s="11"/>
      <c r="B41" s="11"/>
      <c r="C41" s="11">
        <v>27</v>
      </c>
      <c r="D41" s="59">
        <f t="shared" si="10"/>
        <v>54017.241799999996</v>
      </c>
      <c r="E41" s="59">
        <f t="shared" si="3"/>
        <v>12686.24</v>
      </c>
      <c r="F41" s="54">
        <f>IF($F$9="A",Data!$N$6,IF($F$9="B",Data!$N$7,IF($F$9="C",Data!$N$8,IF($F$9="D",Data!$N$9,0))))</f>
        <v>1062.96</v>
      </c>
      <c r="G41" s="57">
        <f t="shared" si="4"/>
        <v>67766.441800000001</v>
      </c>
      <c r="H41" s="58">
        <f t="shared" si="0"/>
        <v>4501.4368166666663</v>
      </c>
      <c r="I41" s="58">
        <f t="shared" si="5"/>
        <v>1057.1866666666667</v>
      </c>
      <c r="J41" s="58">
        <f t="shared" si="6"/>
        <v>88.58</v>
      </c>
      <c r="K41" s="57">
        <f t="shared" si="7"/>
        <v>5647.2034833333328</v>
      </c>
      <c r="L41" s="55">
        <f t="shared" si="1"/>
        <v>147.99244328767122</v>
      </c>
      <c r="M41" s="55">
        <f t="shared" si="2"/>
        <v>34.756821917808217</v>
      </c>
      <c r="N41" s="55">
        <f t="shared" si="8"/>
        <v>2.912219178082192</v>
      </c>
      <c r="O41" s="56">
        <f t="shared" si="9"/>
        <v>185.66148438356163</v>
      </c>
    </row>
    <row r="42" spans="1:15" ht="14.1" customHeight="1" x14ac:dyDescent="0.2">
      <c r="A42" s="11"/>
      <c r="B42" s="11"/>
      <c r="C42" s="11">
        <v>28</v>
      </c>
      <c r="D42" s="59">
        <f t="shared" si="10"/>
        <v>54912.555199999995</v>
      </c>
      <c r="E42" s="59">
        <f t="shared" si="3"/>
        <v>12686.24</v>
      </c>
      <c r="F42" s="54">
        <f>IF($F$9="A",Data!$N$6,IF($F$9="B",Data!$N$7,IF($F$9="C",Data!$N$8,IF($F$9="D",Data!$N$9,0))))</f>
        <v>1062.96</v>
      </c>
      <c r="G42" s="57">
        <f t="shared" si="4"/>
        <v>68661.7552</v>
      </c>
      <c r="H42" s="58">
        <f t="shared" si="0"/>
        <v>4576.0462666666663</v>
      </c>
      <c r="I42" s="58">
        <f t="shared" si="5"/>
        <v>1057.1866666666667</v>
      </c>
      <c r="J42" s="58">
        <f t="shared" si="6"/>
        <v>88.58</v>
      </c>
      <c r="K42" s="57">
        <f t="shared" si="7"/>
        <v>5721.8129333333327</v>
      </c>
      <c r="L42" s="55">
        <f t="shared" si="1"/>
        <v>150.44535671232876</v>
      </c>
      <c r="M42" s="55">
        <f t="shared" si="2"/>
        <v>34.756821917808217</v>
      </c>
      <c r="N42" s="55">
        <f t="shared" si="8"/>
        <v>2.912219178082192</v>
      </c>
      <c r="O42" s="56">
        <f t="shared" si="9"/>
        <v>188.11439780821917</v>
      </c>
    </row>
    <row r="43" spans="1:15" ht="14.1" customHeight="1" x14ac:dyDescent="0.2">
      <c r="A43" s="11"/>
      <c r="B43" s="11"/>
      <c r="C43" s="11">
        <v>29</v>
      </c>
      <c r="D43" s="59">
        <f t="shared" si="10"/>
        <v>55807.868599999994</v>
      </c>
      <c r="E43" s="59">
        <f t="shared" si="3"/>
        <v>12686.24</v>
      </c>
      <c r="F43" s="54">
        <f>IF($F$9="A",Data!$N$6,IF($F$9="B",Data!$N$7,IF($F$9="C",Data!$N$8,IF($F$9="D",Data!$N$9,0))))</f>
        <v>1062.96</v>
      </c>
      <c r="G43" s="57">
        <f t="shared" si="4"/>
        <v>69557.068599999999</v>
      </c>
      <c r="H43" s="58">
        <f t="shared" si="0"/>
        <v>4650.6557166666662</v>
      </c>
      <c r="I43" s="58">
        <f t="shared" si="5"/>
        <v>1057.1866666666667</v>
      </c>
      <c r="J43" s="58">
        <f t="shared" si="6"/>
        <v>88.58</v>
      </c>
      <c r="K43" s="57">
        <f t="shared" si="7"/>
        <v>5796.4223833333326</v>
      </c>
      <c r="L43" s="55">
        <f t="shared" si="1"/>
        <v>152.8982701369863</v>
      </c>
      <c r="M43" s="55">
        <f t="shared" si="2"/>
        <v>34.756821917808217</v>
      </c>
      <c r="N43" s="55">
        <f t="shared" si="8"/>
        <v>2.912219178082192</v>
      </c>
      <c r="O43" s="56">
        <f t="shared" si="9"/>
        <v>190.5673112328767</v>
      </c>
    </row>
    <row r="44" spans="1:15" ht="14.1" customHeight="1" x14ac:dyDescent="0.2">
      <c r="A44" s="11"/>
      <c r="B44" s="11"/>
      <c r="C44" s="11">
        <v>30</v>
      </c>
      <c r="D44" s="59">
        <f t="shared" si="10"/>
        <v>56703.182000000001</v>
      </c>
      <c r="E44" s="59">
        <f t="shared" si="3"/>
        <v>12686.24</v>
      </c>
      <c r="F44" s="54">
        <f>IF($F$9="A",Data!$N$6,IF($F$9="B",Data!$N$7,IF($F$9="C",Data!$N$8,IF($F$9="D",Data!$N$9,0))))</f>
        <v>1062.96</v>
      </c>
      <c r="G44" s="57">
        <f t="shared" si="4"/>
        <v>70452.382000000012</v>
      </c>
      <c r="H44" s="58">
        <f t="shared" si="0"/>
        <v>4725.265166666667</v>
      </c>
      <c r="I44" s="58">
        <f t="shared" si="5"/>
        <v>1057.1866666666667</v>
      </c>
      <c r="J44" s="58">
        <f t="shared" si="6"/>
        <v>88.58</v>
      </c>
      <c r="K44" s="57">
        <f t="shared" si="7"/>
        <v>5871.0318333333335</v>
      </c>
      <c r="L44" s="55">
        <f t="shared" si="1"/>
        <v>155.35118356164384</v>
      </c>
      <c r="M44" s="55">
        <f t="shared" si="2"/>
        <v>34.756821917808217</v>
      </c>
      <c r="N44" s="55">
        <f t="shared" si="8"/>
        <v>2.912219178082192</v>
      </c>
      <c r="O44" s="56">
        <f t="shared" si="9"/>
        <v>193.02022465753424</v>
      </c>
    </row>
    <row r="45" spans="1:15" ht="14.1" customHeight="1" x14ac:dyDescent="0.2">
      <c r="A45" s="11"/>
      <c r="B45" s="11"/>
      <c r="C45" s="11">
        <v>31</v>
      </c>
      <c r="D45" s="59">
        <f t="shared" si="10"/>
        <v>57598.4954</v>
      </c>
      <c r="E45" s="59">
        <f t="shared" si="3"/>
        <v>12686.24</v>
      </c>
      <c r="F45" s="54">
        <f>IF($F$9="A",Data!$N$6,IF($F$9="B",Data!$N$7,IF($F$9="C",Data!$N$8,IF($F$9="D",Data!$N$9,0))))</f>
        <v>1062.96</v>
      </c>
      <c r="G45" s="57">
        <f t="shared" si="4"/>
        <v>71347.695400000011</v>
      </c>
      <c r="H45" s="58">
        <f t="shared" si="0"/>
        <v>4799.874616666667</v>
      </c>
      <c r="I45" s="58">
        <f t="shared" si="5"/>
        <v>1057.1866666666667</v>
      </c>
      <c r="J45" s="58">
        <f t="shared" si="6"/>
        <v>88.58</v>
      </c>
      <c r="K45" s="57">
        <f t="shared" si="7"/>
        <v>5945.6412833333334</v>
      </c>
      <c r="L45" s="55">
        <f t="shared" si="1"/>
        <v>157.80409698630137</v>
      </c>
      <c r="M45" s="55">
        <f t="shared" si="2"/>
        <v>34.756821917808217</v>
      </c>
      <c r="N45" s="55">
        <f t="shared" si="8"/>
        <v>2.912219178082192</v>
      </c>
      <c r="O45" s="56">
        <f t="shared" si="9"/>
        <v>195.47313808219178</v>
      </c>
    </row>
    <row r="46" spans="1:15" ht="14.1" customHeight="1" x14ac:dyDescent="0.2">
      <c r="A46" s="11"/>
      <c r="B46" s="11"/>
      <c r="C46" s="11">
        <v>32</v>
      </c>
      <c r="D46" s="59">
        <f t="shared" si="10"/>
        <v>58493.808799999999</v>
      </c>
      <c r="E46" s="59">
        <f t="shared" si="3"/>
        <v>12686.24</v>
      </c>
      <c r="F46" s="54">
        <f>IF($F$9="A",Data!$N$6,IF($F$9="B",Data!$N$7,IF($F$9="C",Data!$N$8,IF($F$9="D",Data!$N$9,0))))</f>
        <v>1062.96</v>
      </c>
      <c r="G46" s="57">
        <f t="shared" si="4"/>
        <v>72243.008800000011</v>
      </c>
      <c r="H46" s="58">
        <f t="shared" si="0"/>
        <v>4874.4840666666669</v>
      </c>
      <c r="I46" s="58">
        <f t="shared" si="5"/>
        <v>1057.1866666666667</v>
      </c>
      <c r="J46" s="58">
        <f t="shared" si="6"/>
        <v>88.58</v>
      </c>
      <c r="K46" s="57">
        <f t="shared" si="7"/>
        <v>6020.2507333333333</v>
      </c>
      <c r="L46" s="55">
        <f t="shared" si="1"/>
        <v>160.25701041095891</v>
      </c>
      <c r="M46" s="55">
        <f t="shared" si="2"/>
        <v>34.756821917808217</v>
      </c>
      <c r="N46" s="55">
        <f t="shared" si="8"/>
        <v>2.912219178082192</v>
      </c>
      <c r="O46" s="56">
        <f t="shared" si="9"/>
        <v>197.92605150684932</v>
      </c>
    </row>
    <row r="47" spans="1:15" ht="14.1" customHeight="1" x14ac:dyDescent="0.2">
      <c r="A47" s="11"/>
      <c r="B47" s="11"/>
      <c r="C47" s="11">
        <v>33</v>
      </c>
      <c r="D47" s="59">
        <f t="shared" si="10"/>
        <v>59389.122199999998</v>
      </c>
      <c r="E47" s="59">
        <f t="shared" si="3"/>
        <v>12686.24</v>
      </c>
      <c r="F47" s="54">
        <f>IF($F$9="A",Data!$N$6,IF($F$9="B",Data!$N$7,IF($F$9="C",Data!$N$8,IF($F$9="D",Data!$N$9,0))))</f>
        <v>1062.96</v>
      </c>
      <c r="G47" s="57">
        <f t="shared" si="4"/>
        <v>73138.32220000001</v>
      </c>
      <c r="H47" s="58">
        <f t="shared" si="0"/>
        <v>4949.0935166666668</v>
      </c>
      <c r="I47" s="58">
        <f t="shared" si="5"/>
        <v>1057.1866666666667</v>
      </c>
      <c r="J47" s="58">
        <f t="shared" si="6"/>
        <v>88.58</v>
      </c>
      <c r="K47" s="57">
        <f t="shared" si="7"/>
        <v>6094.8601833333332</v>
      </c>
      <c r="L47" s="55">
        <f t="shared" si="1"/>
        <v>162.70992383561642</v>
      </c>
      <c r="M47" s="55">
        <f t="shared" si="2"/>
        <v>34.756821917808217</v>
      </c>
      <c r="N47" s="55">
        <f t="shared" si="8"/>
        <v>2.912219178082192</v>
      </c>
      <c r="O47" s="56">
        <f t="shared" si="9"/>
        <v>200.37896493150683</v>
      </c>
    </row>
    <row r="48" spans="1:15" ht="14.1" customHeight="1" x14ac:dyDescent="0.2">
      <c r="A48" s="11"/>
      <c r="B48" s="11"/>
      <c r="C48" s="11">
        <v>34</v>
      </c>
      <c r="D48" s="59">
        <f t="shared" si="10"/>
        <v>60284.435599999997</v>
      </c>
      <c r="E48" s="59">
        <f t="shared" si="3"/>
        <v>12686.24</v>
      </c>
      <c r="F48" s="54">
        <f>IF($F$9="A",Data!$N$6,IF($F$9="B",Data!$N$7,IF($F$9="C",Data!$N$8,IF($F$9="D",Data!$N$9,0))))</f>
        <v>1062.96</v>
      </c>
      <c r="G48" s="57">
        <f t="shared" si="4"/>
        <v>74033.635600000009</v>
      </c>
      <c r="H48" s="58">
        <f t="shared" si="0"/>
        <v>5023.7029666666667</v>
      </c>
      <c r="I48" s="58">
        <f t="shared" si="5"/>
        <v>1057.1866666666667</v>
      </c>
      <c r="J48" s="58">
        <f t="shared" si="6"/>
        <v>88.58</v>
      </c>
      <c r="K48" s="57">
        <f t="shared" si="7"/>
        <v>6169.4696333333331</v>
      </c>
      <c r="L48" s="55">
        <f t="shared" si="1"/>
        <v>165.16283726027396</v>
      </c>
      <c r="M48" s="55">
        <f t="shared" si="2"/>
        <v>34.756821917808217</v>
      </c>
      <c r="N48" s="55">
        <f t="shared" si="8"/>
        <v>2.912219178082192</v>
      </c>
      <c r="O48" s="56">
        <f t="shared" si="9"/>
        <v>202.83187835616437</v>
      </c>
    </row>
    <row r="49" spans="1:15" ht="14.1" customHeight="1" x14ac:dyDescent="0.2">
      <c r="A49" s="11"/>
      <c r="B49" s="11"/>
      <c r="C49" s="11">
        <v>35</v>
      </c>
      <c r="D49" s="59">
        <f t="shared" si="10"/>
        <v>61179.748999999996</v>
      </c>
      <c r="E49" s="59">
        <f t="shared" si="3"/>
        <v>12686.24</v>
      </c>
      <c r="F49" s="54">
        <f>IF($F$9="A",Data!$N$6,IF($F$9="B",Data!$N$7,IF($F$9="C",Data!$N$8,IF($F$9="D",Data!$N$9,0))))</f>
        <v>1062.96</v>
      </c>
      <c r="G49" s="57">
        <f t="shared" si="4"/>
        <v>74928.949000000008</v>
      </c>
      <c r="H49" s="58">
        <f t="shared" si="0"/>
        <v>5098.3124166666666</v>
      </c>
      <c r="I49" s="58">
        <f t="shared" si="5"/>
        <v>1057.1866666666667</v>
      </c>
      <c r="J49" s="58">
        <f t="shared" si="6"/>
        <v>88.58</v>
      </c>
      <c r="K49" s="57">
        <f t="shared" si="7"/>
        <v>6244.0790833333331</v>
      </c>
      <c r="L49" s="55">
        <f t="shared" si="1"/>
        <v>167.6157506849315</v>
      </c>
      <c r="M49" s="55">
        <f t="shared" si="2"/>
        <v>34.756821917808217</v>
      </c>
      <c r="N49" s="55">
        <f t="shared" si="8"/>
        <v>2.912219178082192</v>
      </c>
      <c r="O49" s="56">
        <f t="shared" si="9"/>
        <v>205.28479178082191</v>
      </c>
    </row>
    <row r="50" spans="1:15" ht="14.1" customHeight="1" x14ac:dyDescent="0.2">
      <c r="A50" s="11"/>
      <c r="B50" s="11"/>
      <c r="C50" s="11">
        <v>36</v>
      </c>
      <c r="D50" s="59">
        <f t="shared" si="10"/>
        <v>62075.062399999995</v>
      </c>
      <c r="E50" s="59">
        <f t="shared" si="3"/>
        <v>12686.24</v>
      </c>
      <c r="F50" s="54">
        <f>IF($F$9="A",Data!$N$6,IF($F$9="B",Data!$N$7,IF($F$9="C",Data!$N$8,IF($F$9="D",Data!$N$9,0))))</f>
        <v>1062.96</v>
      </c>
      <c r="G50" s="57">
        <f t="shared" si="4"/>
        <v>75824.262400000007</v>
      </c>
      <c r="H50" s="58">
        <f t="shared" si="0"/>
        <v>5172.9218666666666</v>
      </c>
      <c r="I50" s="58">
        <f t="shared" si="5"/>
        <v>1057.1866666666667</v>
      </c>
      <c r="J50" s="58">
        <f t="shared" si="6"/>
        <v>88.58</v>
      </c>
      <c r="K50" s="57">
        <f t="shared" si="7"/>
        <v>6318.688533333333</v>
      </c>
      <c r="L50" s="55">
        <f t="shared" si="1"/>
        <v>170.06866410958904</v>
      </c>
      <c r="M50" s="55">
        <f t="shared" si="2"/>
        <v>34.756821917808217</v>
      </c>
      <c r="N50" s="55">
        <f t="shared" si="8"/>
        <v>2.912219178082192</v>
      </c>
      <c r="O50" s="56">
        <f t="shared" si="9"/>
        <v>207.73770520547944</v>
      </c>
    </row>
    <row r="51" spans="1:15" ht="14.1" customHeight="1" x14ac:dyDescent="0.2">
      <c r="A51" s="11"/>
      <c r="B51" s="11"/>
      <c r="C51" s="11">
        <v>37</v>
      </c>
      <c r="D51" s="59">
        <f t="shared" si="10"/>
        <v>62970.375799999994</v>
      </c>
      <c r="E51" s="59">
        <f t="shared" si="3"/>
        <v>12686.24</v>
      </c>
      <c r="F51" s="54">
        <f>IF($F$9="A",Data!$N$6,IF($F$9="B",Data!$N$7,IF($F$9="C",Data!$N$8,IF($F$9="D",Data!$N$9,0))))</f>
        <v>1062.96</v>
      </c>
      <c r="G51" s="57">
        <f t="shared" si="4"/>
        <v>76719.575800000006</v>
      </c>
      <c r="H51" s="58">
        <f t="shared" si="0"/>
        <v>5247.5313166666665</v>
      </c>
      <c r="I51" s="58">
        <f t="shared" si="5"/>
        <v>1057.1866666666667</v>
      </c>
      <c r="J51" s="58">
        <f t="shared" si="6"/>
        <v>88.58</v>
      </c>
      <c r="K51" s="57">
        <f t="shared" si="7"/>
        <v>6393.2979833333329</v>
      </c>
      <c r="L51" s="55">
        <f t="shared" si="1"/>
        <v>172.52157753424655</v>
      </c>
      <c r="M51" s="55">
        <f t="shared" si="2"/>
        <v>34.756821917808217</v>
      </c>
      <c r="N51" s="55">
        <f t="shared" si="8"/>
        <v>2.912219178082192</v>
      </c>
      <c r="O51" s="56">
        <f t="shared" si="9"/>
        <v>210.19061863013695</v>
      </c>
    </row>
    <row r="52" spans="1:15" ht="14.1" customHeight="1" x14ac:dyDescent="0.2">
      <c r="A52" s="11"/>
      <c r="B52" s="11"/>
      <c r="C52" s="11">
        <v>38</v>
      </c>
      <c r="D52" s="59">
        <f t="shared" si="10"/>
        <v>63865.689199999993</v>
      </c>
      <c r="E52" s="59">
        <f t="shared" si="3"/>
        <v>12686.24</v>
      </c>
      <c r="F52" s="54">
        <f>IF($F$9="A",Data!$N$6,IF($F$9="B",Data!$N$7,IF($F$9="C",Data!$N$8,IF($F$9="D",Data!$N$9,0))))</f>
        <v>1062.96</v>
      </c>
      <c r="G52" s="57">
        <f t="shared" si="4"/>
        <v>77614.889200000005</v>
      </c>
      <c r="H52" s="58">
        <f t="shared" si="0"/>
        <v>5322.1407666666664</v>
      </c>
      <c r="I52" s="58">
        <f t="shared" si="5"/>
        <v>1057.1866666666667</v>
      </c>
      <c r="J52" s="58">
        <f t="shared" si="6"/>
        <v>88.58</v>
      </c>
      <c r="K52" s="57">
        <f t="shared" si="7"/>
        <v>6467.9074333333328</v>
      </c>
      <c r="L52" s="55">
        <f t="shared" si="1"/>
        <v>174.97449095890408</v>
      </c>
      <c r="M52" s="55">
        <f t="shared" si="2"/>
        <v>34.756821917808217</v>
      </c>
      <c r="N52" s="55">
        <f t="shared" si="8"/>
        <v>2.912219178082192</v>
      </c>
      <c r="O52" s="56">
        <f t="shared" si="9"/>
        <v>212.64353205479449</v>
      </c>
    </row>
    <row r="53" spans="1:15" ht="14.1" customHeight="1" x14ac:dyDescent="0.2">
      <c r="A53" s="11"/>
      <c r="B53" s="11"/>
      <c r="C53" s="11">
        <v>39</v>
      </c>
      <c r="D53" s="59">
        <f t="shared" si="10"/>
        <v>64761.002599999993</v>
      </c>
      <c r="E53" s="59">
        <f t="shared" si="3"/>
        <v>12686.24</v>
      </c>
      <c r="F53" s="54">
        <f>IF($F$9="A",Data!$N$6,IF($F$9="B",Data!$N$7,IF($F$9="C",Data!$N$8,IF($F$9="D",Data!$N$9,0))))</f>
        <v>1062.96</v>
      </c>
      <c r="G53" s="57">
        <f t="shared" si="4"/>
        <v>78510.202600000004</v>
      </c>
      <c r="H53" s="58">
        <f t="shared" si="0"/>
        <v>5396.7502166666663</v>
      </c>
      <c r="I53" s="58">
        <f t="shared" si="5"/>
        <v>1057.1866666666667</v>
      </c>
      <c r="J53" s="58">
        <f t="shared" si="6"/>
        <v>88.58</v>
      </c>
      <c r="K53" s="57">
        <f t="shared" si="7"/>
        <v>6542.5168833333328</v>
      </c>
      <c r="L53" s="55">
        <f t="shared" si="1"/>
        <v>177.42740438356162</v>
      </c>
      <c r="M53" s="55">
        <f t="shared" si="2"/>
        <v>34.756821917808217</v>
      </c>
      <c r="N53" s="55">
        <f t="shared" si="8"/>
        <v>2.912219178082192</v>
      </c>
      <c r="O53" s="56">
        <f t="shared" si="9"/>
        <v>215.09644547945203</v>
      </c>
    </row>
    <row r="54" spans="1:15" ht="14.1" customHeight="1" x14ac:dyDescent="0.2">
      <c r="A54" s="11"/>
      <c r="B54" s="11"/>
      <c r="C54" s="11">
        <v>40</v>
      </c>
      <c r="D54" s="59">
        <f t="shared" si="10"/>
        <v>65656.315999999992</v>
      </c>
      <c r="E54" s="59">
        <f t="shared" si="3"/>
        <v>12686.24</v>
      </c>
      <c r="F54" s="54">
        <f>IF($F$9="A",Data!$N$6,IF($F$9="B",Data!$N$7,IF($F$9="C",Data!$N$8,IF($F$9="D",Data!$N$9,0))))</f>
        <v>1062.96</v>
      </c>
      <c r="G54" s="57">
        <f t="shared" si="4"/>
        <v>79405.516000000003</v>
      </c>
      <c r="H54" s="58">
        <f t="shared" si="0"/>
        <v>5471.3596666666663</v>
      </c>
      <c r="I54" s="58">
        <f t="shared" si="5"/>
        <v>1057.1866666666667</v>
      </c>
      <c r="J54" s="58">
        <f t="shared" si="6"/>
        <v>88.58</v>
      </c>
      <c r="K54" s="57">
        <f t="shared" si="7"/>
        <v>6617.1263333333327</v>
      </c>
      <c r="L54" s="55">
        <f>D54/$L$7</f>
        <v>179.88031780821916</v>
      </c>
      <c r="M54" s="55">
        <f t="shared" si="2"/>
        <v>34.756821917808217</v>
      </c>
      <c r="N54" s="55">
        <f>$F$10/$L$7</f>
        <v>2.912219178082192</v>
      </c>
      <c r="O54" s="56">
        <f t="shared" si="9"/>
        <v>217.54935890410957</v>
      </c>
    </row>
    <row r="55" spans="1:15" ht="10.5" customHeight="1" x14ac:dyDescent="0.2"/>
  </sheetData>
  <sheetProtection algorithmName="SHA-512" hashValue="5EhHJdgetW4j9uWeaGLjl5nPiWzoUKrTVjEYo1wGEiNp2Wf4KFp5JxtZP8VF2qHDMWrdJDL4vKSO+z9Oy32GxA==" saltValue="CCLrnGa9IenlGe563my16A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5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475536-A887-4C0E-A203-CC72424A3BD5}">
          <x14:formula1>
            <xm:f>Data!$M$11:$M$15</xm:f>
          </x14:formula1>
          <xm:sqref>F9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3"/>
  </sheetPr>
  <dimension ref="A1:P56"/>
  <sheetViews>
    <sheetView zoomScaleNormal="100" workbookViewId="0">
      <selection activeCell="N5" sqref="N5"/>
    </sheetView>
  </sheetViews>
  <sheetFormatPr defaultColWidth="9.140625" defaultRowHeight="11.25" x14ac:dyDescent="0.2"/>
  <cols>
    <col min="1" max="1" width="11.28515625" style="6" bestFit="1" customWidth="1"/>
    <col min="2" max="2" width="6.28515625" style="7" bestFit="1" customWidth="1"/>
    <col min="3" max="3" width="5.85546875" style="7" bestFit="1" customWidth="1"/>
    <col min="4" max="6" width="9" style="6" bestFit="1" customWidth="1"/>
    <col min="7" max="7" width="8.140625" style="6" bestFit="1" customWidth="1"/>
    <col min="8" max="8" width="8.7109375" style="6" bestFit="1" customWidth="1"/>
    <col min="9" max="9" width="10.140625" style="6" customWidth="1"/>
    <col min="10" max="10" width="8.28515625" style="6" bestFit="1" customWidth="1"/>
    <col min="11" max="11" width="11.7109375" style="6" customWidth="1"/>
    <col min="12" max="12" width="9.42578125" style="6" customWidth="1"/>
    <col min="13" max="15" width="9.140625" style="6"/>
    <col min="16" max="16" width="1.85546875" style="6" bestFit="1" customWidth="1"/>
    <col min="17" max="17" width="2.7109375" style="6" bestFit="1" customWidth="1"/>
    <col min="18" max="16384" width="9.140625" style="6"/>
  </cols>
  <sheetData>
    <row r="1" spans="1:16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6"/>
    </row>
    <row r="2" spans="1:16" ht="18.75" customHeight="1" x14ac:dyDescent="0.2">
      <c r="A2" s="7"/>
      <c r="D2" s="7"/>
      <c r="E2" s="96" t="s">
        <v>0</v>
      </c>
      <c r="F2" s="96"/>
      <c r="G2" s="96"/>
      <c r="H2" s="96"/>
      <c r="I2" s="96"/>
      <c r="J2" s="7"/>
      <c r="K2" s="7"/>
      <c r="L2" s="7"/>
    </row>
    <row r="3" spans="1:16" s="18" customFormat="1" ht="17.25" customHeight="1" x14ac:dyDescent="0.2">
      <c r="A3" s="17"/>
      <c r="B3" s="17"/>
      <c r="C3" s="17"/>
      <c r="D3" s="17"/>
      <c r="E3" s="70" t="s">
        <v>32</v>
      </c>
      <c r="F3" s="71">
        <v>44197</v>
      </c>
      <c r="G3" s="70" t="s">
        <v>33</v>
      </c>
      <c r="H3" s="71">
        <v>44926</v>
      </c>
      <c r="I3" s="71"/>
      <c r="J3" s="17"/>
      <c r="K3" s="99"/>
      <c r="L3" s="99"/>
    </row>
    <row r="4" spans="1:16" s="18" customFormat="1" ht="18.75" customHeight="1" x14ac:dyDescent="0.2">
      <c r="A4" s="17"/>
      <c r="B4" s="17"/>
      <c r="C4" s="17"/>
      <c r="D4" s="17"/>
      <c r="E4" s="70"/>
      <c r="F4" s="97" t="s">
        <v>60</v>
      </c>
      <c r="G4" s="97"/>
      <c r="H4" s="97"/>
      <c r="I4" s="97"/>
      <c r="J4" s="17"/>
      <c r="K4" s="17"/>
      <c r="L4" s="17"/>
    </row>
    <row r="5" spans="1:16" ht="12" customHeight="1" x14ac:dyDescent="0.2">
      <c r="A5" s="98" t="s">
        <v>47</v>
      </c>
      <c r="B5" s="98"/>
      <c r="C5" s="98"/>
      <c r="D5" s="98"/>
      <c r="E5" s="7"/>
      <c r="F5" s="97"/>
      <c r="G5" s="97"/>
      <c r="H5" s="97"/>
      <c r="I5" s="97"/>
      <c r="J5" s="22"/>
      <c r="K5" s="78" t="s">
        <v>30</v>
      </c>
      <c r="L5" s="79" t="s">
        <v>45</v>
      </c>
    </row>
    <row r="6" spans="1:16" ht="11.25" customHeight="1" x14ac:dyDescent="0.2">
      <c r="A6" s="98"/>
      <c r="B6" s="98"/>
      <c r="C6" s="98"/>
      <c r="D6" s="98"/>
      <c r="E6" s="38" t="str">
        <f>Liv.1!E6</f>
        <v>Gehalt</v>
      </c>
      <c r="F6" s="41" t="str">
        <f>Liv.1!G6</f>
        <v>SEZ</v>
      </c>
      <c r="G6" s="7"/>
      <c r="H6" s="7"/>
      <c r="I6" s="22"/>
      <c r="J6" s="22"/>
      <c r="K6" s="37" t="s">
        <v>31</v>
      </c>
      <c r="L6" s="36">
        <f>Data!H13</f>
        <v>42.35</v>
      </c>
    </row>
    <row r="7" spans="1:16" x14ac:dyDescent="0.2">
      <c r="A7" s="8"/>
      <c r="B7" s="8"/>
      <c r="C7" s="8"/>
      <c r="D7" s="80" t="str">
        <f>Liv.1!D7</f>
        <v>Erhöhung</v>
      </c>
      <c r="E7" s="39"/>
      <c r="F7" s="40"/>
      <c r="G7" s="49">
        <f>Liv.1!H7</f>
        <v>12</v>
      </c>
      <c r="H7" s="8"/>
      <c r="I7" s="12"/>
      <c r="J7" s="49">
        <v>365</v>
      </c>
      <c r="K7" s="12"/>
      <c r="L7" s="12">
        <v>365</v>
      </c>
    </row>
    <row r="8" spans="1:16" s="9" customFormat="1" ht="20.100000000000001" customHeight="1" x14ac:dyDescent="0.2">
      <c r="A8" s="91" t="s">
        <v>1</v>
      </c>
      <c r="B8" s="91" t="s">
        <v>2</v>
      </c>
      <c r="C8" s="91" t="s">
        <v>3</v>
      </c>
      <c r="D8" s="90" t="s">
        <v>6</v>
      </c>
      <c r="E8" s="90"/>
      <c r="F8" s="90"/>
      <c r="G8" s="91" t="str">
        <f>CONCATENATE("MENSILE - MONATLICH  
(",G7," mesi/Monate)")</f>
        <v>MENSILE - MONATLICH  
(12 mesi/Monate)</v>
      </c>
      <c r="H8" s="91"/>
      <c r="I8" s="91"/>
      <c r="J8" s="91" t="str">
        <f>CONCATENATE("GIORNALIERO - TÄGLICH  
(",J7," giorni/Tage)")</f>
        <v>GIORNALIERO - TÄGLICH  
(365 giorni/Tage)</v>
      </c>
      <c r="K8" s="91"/>
      <c r="L8" s="91"/>
      <c r="O8" s="81"/>
      <c r="P8" s="81"/>
    </row>
    <row r="9" spans="1:16" s="10" customFormat="1" ht="20.100000000000001" customHeight="1" x14ac:dyDescent="0.2">
      <c r="A9" s="91"/>
      <c r="B9" s="91"/>
      <c r="C9" s="91"/>
      <c r="D9" s="75" t="s">
        <v>4</v>
      </c>
      <c r="E9" s="75" t="s">
        <v>5</v>
      </c>
      <c r="F9" s="75" t="s">
        <v>9</v>
      </c>
      <c r="G9" s="75" t="s">
        <v>4</v>
      </c>
      <c r="H9" s="75" t="s">
        <v>5</v>
      </c>
      <c r="I9" s="75" t="s">
        <v>9</v>
      </c>
      <c r="J9" s="75" t="s">
        <v>4</v>
      </c>
      <c r="K9" s="75" t="s">
        <v>5</v>
      </c>
      <c r="L9" s="75" t="s">
        <v>9</v>
      </c>
    </row>
    <row r="10" spans="1:16" ht="14.1" customHeight="1" x14ac:dyDescent="0.2">
      <c r="A10" s="11" t="s">
        <v>7</v>
      </c>
      <c r="B10" s="11">
        <v>0</v>
      </c>
      <c r="C10" s="11">
        <v>0</v>
      </c>
      <c r="D10" s="72">
        <f>+' Liv.7'!D10</f>
        <v>15341.14</v>
      </c>
      <c r="E10" s="72">
        <v>12437.02</v>
      </c>
      <c r="F10" s="82">
        <f t="shared" ref="F10:F56" si="0">SUM(D10:E10)</f>
        <v>27778.16</v>
      </c>
      <c r="G10" s="27">
        <f t="shared" ref="G10:H56" si="1">D10/$G$7</f>
        <v>1278.4283333333333</v>
      </c>
      <c r="H10" s="27">
        <f t="shared" si="1"/>
        <v>1036.4183333333333</v>
      </c>
      <c r="I10" s="82">
        <f t="shared" ref="I10:I56" si="2">SUM(G10:H10)</f>
        <v>2314.8466666666664</v>
      </c>
      <c r="J10" s="83">
        <f t="shared" ref="J10:K56" si="3">D10/$J$7</f>
        <v>42.030520547945201</v>
      </c>
      <c r="K10" s="83">
        <f t="shared" si="3"/>
        <v>34.074027397260274</v>
      </c>
      <c r="L10" s="84">
        <f>SUM(J10:K10)</f>
        <v>76.104547945205468</v>
      </c>
    </row>
    <row r="11" spans="1:16" ht="14.1" customHeight="1" x14ac:dyDescent="0.2">
      <c r="A11" s="23">
        <v>0.06</v>
      </c>
      <c r="B11" s="11">
        <v>1</v>
      </c>
      <c r="C11" s="11">
        <v>0</v>
      </c>
      <c r="D11" s="27">
        <f>$D$10+$D$10*$A$11*B11</f>
        <v>16261.608399999999</v>
      </c>
      <c r="E11" s="27">
        <f t="shared" ref="E11:E56" si="4">E10</f>
        <v>12437.02</v>
      </c>
      <c r="F11" s="82">
        <f t="shared" si="0"/>
        <v>28698.628400000001</v>
      </c>
      <c r="G11" s="27">
        <f t="shared" si="1"/>
        <v>1355.1340333333333</v>
      </c>
      <c r="H11" s="27">
        <f t="shared" si="1"/>
        <v>1036.4183333333333</v>
      </c>
      <c r="I11" s="82">
        <f t="shared" si="2"/>
        <v>2391.5523666666668</v>
      </c>
      <c r="J11" s="83">
        <f t="shared" si="3"/>
        <v>44.552351780821915</v>
      </c>
      <c r="K11" s="83">
        <f t="shared" si="3"/>
        <v>34.074027397260274</v>
      </c>
      <c r="L11" s="84">
        <f t="shared" ref="L11:L56" si="5">SUM(J11:K11)</f>
        <v>78.626379178082189</v>
      </c>
    </row>
    <row r="12" spans="1:16" ht="14.1" customHeight="1" x14ac:dyDescent="0.2">
      <c r="A12" s="11"/>
      <c r="B12" s="11">
        <v>2</v>
      </c>
      <c r="C12" s="11">
        <v>0</v>
      </c>
      <c r="D12" s="34">
        <f>$D$10+$D$10*$A$11*B12</f>
        <v>17182.076799999999</v>
      </c>
      <c r="E12" s="27">
        <f t="shared" si="4"/>
        <v>12437.02</v>
      </c>
      <c r="F12" s="82">
        <f t="shared" si="0"/>
        <v>29619.096799999999</v>
      </c>
      <c r="G12" s="27">
        <f t="shared" si="1"/>
        <v>1431.8397333333332</v>
      </c>
      <c r="H12" s="27">
        <f t="shared" si="1"/>
        <v>1036.4183333333333</v>
      </c>
      <c r="I12" s="82">
        <f t="shared" si="2"/>
        <v>2468.2580666666663</v>
      </c>
      <c r="J12" s="83">
        <f t="shared" si="3"/>
        <v>47.074183013698629</v>
      </c>
      <c r="K12" s="83">
        <f t="shared" si="3"/>
        <v>34.074027397260274</v>
      </c>
      <c r="L12" s="84">
        <f t="shared" si="5"/>
        <v>81.14821041095891</v>
      </c>
    </row>
    <row r="13" spans="1:16" ht="14.1" customHeight="1" x14ac:dyDescent="0.2">
      <c r="A13" s="11"/>
      <c r="B13" s="11">
        <v>3</v>
      </c>
      <c r="C13" s="11">
        <v>0</v>
      </c>
      <c r="D13" s="27">
        <f t="shared" ref="D13:D18" si="6">$D$10+$D$10*$A$11*B13</f>
        <v>18102.5452</v>
      </c>
      <c r="E13" s="27">
        <f t="shared" si="4"/>
        <v>12437.02</v>
      </c>
      <c r="F13" s="82">
        <f t="shared" si="0"/>
        <v>30539.565200000001</v>
      </c>
      <c r="G13" s="27">
        <f t="shared" si="1"/>
        <v>1508.5454333333334</v>
      </c>
      <c r="H13" s="27">
        <f t="shared" si="1"/>
        <v>1036.4183333333333</v>
      </c>
      <c r="I13" s="82">
        <f t="shared" si="2"/>
        <v>2544.9637666666667</v>
      </c>
      <c r="J13" s="83">
        <f t="shared" si="3"/>
        <v>49.596014246575344</v>
      </c>
      <c r="K13" s="83">
        <f t="shared" si="3"/>
        <v>34.074027397260274</v>
      </c>
      <c r="L13" s="84">
        <f t="shared" si="5"/>
        <v>83.670041643835617</v>
      </c>
    </row>
    <row r="14" spans="1:16" ht="14.1" customHeight="1" x14ac:dyDescent="0.2">
      <c r="A14" s="11"/>
      <c r="B14" s="11">
        <v>4</v>
      </c>
      <c r="C14" s="11">
        <v>0</v>
      </c>
      <c r="D14" s="27">
        <f t="shared" si="6"/>
        <v>19023.013599999998</v>
      </c>
      <c r="E14" s="27">
        <f t="shared" si="4"/>
        <v>12437.02</v>
      </c>
      <c r="F14" s="82">
        <f t="shared" si="0"/>
        <v>31460.033599999999</v>
      </c>
      <c r="G14" s="27">
        <f t="shared" si="1"/>
        <v>1585.2511333333332</v>
      </c>
      <c r="H14" s="27">
        <f t="shared" si="1"/>
        <v>1036.4183333333333</v>
      </c>
      <c r="I14" s="82">
        <f t="shared" si="2"/>
        <v>2621.6694666666663</v>
      </c>
      <c r="J14" s="83">
        <f t="shared" si="3"/>
        <v>52.11784547945205</v>
      </c>
      <c r="K14" s="83">
        <f t="shared" si="3"/>
        <v>34.074027397260274</v>
      </c>
      <c r="L14" s="84">
        <f t="shared" si="5"/>
        <v>86.191872876712324</v>
      </c>
    </row>
    <row r="15" spans="1:16" ht="14.1" customHeight="1" x14ac:dyDescent="0.2">
      <c r="A15" s="11"/>
      <c r="B15" s="11">
        <v>5</v>
      </c>
      <c r="C15" s="11">
        <v>0</v>
      </c>
      <c r="D15" s="27">
        <f>$D$10+$D$10*$A$11*B15</f>
        <v>19943.482</v>
      </c>
      <c r="E15" s="27">
        <f t="shared" si="4"/>
        <v>12437.02</v>
      </c>
      <c r="F15" s="82">
        <f t="shared" si="0"/>
        <v>32380.502</v>
      </c>
      <c r="G15" s="27">
        <f t="shared" si="1"/>
        <v>1661.9568333333334</v>
      </c>
      <c r="H15" s="27">
        <f t="shared" si="1"/>
        <v>1036.4183333333333</v>
      </c>
      <c r="I15" s="82">
        <f t="shared" si="2"/>
        <v>2698.3751666666667</v>
      </c>
      <c r="J15" s="83">
        <f t="shared" si="3"/>
        <v>54.639676712328765</v>
      </c>
      <c r="K15" s="83">
        <f t="shared" si="3"/>
        <v>34.074027397260274</v>
      </c>
      <c r="L15" s="84">
        <f t="shared" si="5"/>
        <v>88.713704109589031</v>
      </c>
    </row>
    <row r="16" spans="1:16" ht="14.1" customHeight="1" x14ac:dyDescent="0.2">
      <c r="A16" s="11"/>
      <c r="B16" s="11">
        <v>6</v>
      </c>
      <c r="C16" s="11">
        <v>0</v>
      </c>
      <c r="D16" s="27">
        <f>$D$10+$D$10*$A$11*B16</f>
        <v>20863.950400000002</v>
      </c>
      <c r="E16" s="27">
        <f t="shared" si="4"/>
        <v>12437.02</v>
      </c>
      <c r="F16" s="82">
        <f t="shared" si="0"/>
        <v>33300.970400000006</v>
      </c>
      <c r="G16" s="27">
        <f t="shared" si="1"/>
        <v>1738.6625333333334</v>
      </c>
      <c r="H16" s="27">
        <f t="shared" si="1"/>
        <v>1036.4183333333333</v>
      </c>
      <c r="I16" s="82">
        <f t="shared" si="2"/>
        <v>2775.0808666666667</v>
      </c>
      <c r="J16" s="83">
        <f t="shared" si="3"/>
        <v>57.161507945205486</v>
      </c>
      <c r="K16" s="83">
        <f t="shared" si="3"/>
        <v>34.074027397260274</v>
      </c>
      <c r="L16" s="84">
        <f t="shared" si="5"/>
        <v>91.235535342465766</v>
      </c>
    </row>
    <row r="17" spans="1:12" ht="14.1" customHeight="1" x14ac:dyDescent="0.2">
      <c r="A17" s="11"/>
      <c r="B17" s="11">
        <v>7</v>
      </c>
      <c r="C17" s="11">
        <v>0</v>
      </c>
      <c r="D17" s="27">
        <f t="shared" si="6"/>
        <v>21784.418799999999</v>
      </c>
      <c r="E17" s="27">
        <f t="shared" si="4"/>
        <v>12437.02</v>
      </c>
      <c r="F17" s="82">
        <f t="shared" si="0"/>
        <v>34221.438800000004</v>
      </c>
      <c r="G17" s="27">
        <f t="shared" si="1"/>
        <v>1815.3682333333334</v>
      </c>
      <c r="H17" s="27">
        <f t="shared" si="1"/>
        <v>1036.4183333333333</v>
      </c>
      <c r="I17" s="82">
        <f t="shared" si="2"/>
        <v>2851.7865666666667</v>
      </c>
      <c r="J17" s="83">
        <f t="shared" si="3"/>
        <v>59.683339178082193</v>
      </c>
      <c r="K17" s="83">
        <f t="shared" si="3"/>
        <v>34.074027397260274</v>
      </c>
      <c r="L17" s="84">
        <f t="shared" si="5"/>
        <v>93.757366575342473</v>
      </c>
    </row>
    <row r="18" spans="1:12" ht="14.1" customHeight="1" x14ac:dyDescent="0.2">
      <c r="A18" s="11"/>
      <c r="B18" s="11">
        <v>8</v>
      </c>
      <c r="C18" s="11">
        <v>0</v>
      </c>
      <c r="D18" s="27">
        <f t="shared" si="6"/>
        <v>22704.887199999997</v>
      </c>
      <c r="E18" s="27">
        <f t="shared" si="4"/>
        <v>12437.02</v>
      </c>
      <c r="F18" s="82">
        <f t="shared" si="0"/>
        <v>35141.907200000001</v>
      </c>
      <c r="G18" s="27">
        <f t="shared" si="1"/>
        <v>1892.0739333333331</v>
      </c>
      <c r="H18" s="27">
        <f t="shared" si="1"/>
        <v>1036.4183333333333</v>
      </c>
      <c r="I18" s="82">
        <f t="shared" si="2"/>
        <v>2928.4922666666662</v>
      </c>
      <c r="J18" s="83">
        <f t="shared" si="3"/>
        <v>62.2051704109589</v>
      </c>
      <c r="K18" s="83">
        <f t="shared" si="3"/>
        <v>34.074027397260274</v>
      </c>
      <c r="L18" s="84">
        <f t="shared" si="5"/>
        <v>96.27919780821918</v>
      </c>
    </row>
    <row r="19" spans="1:12" ht="14.1" customHeight="1" x14ac:dyDescent="0.2">
      <c r="A19" s="11"/>
      <c r="B19" s="11" t="s">
        <v>44</v>
      </c>
      <c r="C19" s="11">
        <v>0</v>
      </c>
      <c r="D19" s="27">
        <f>($D$10+$D$10*$A$11*B18)+720</f>
        <v>23424.887199999997</v>
      </c>
      <c r="E19" s="27">
        <f>E18</f>
        <v>12437.02</v>
      </c>
      <c r="F19" s="82">
        <f>SUM(D19:E19)</f>
        <v>35861.907200000001</v>
      </c>
      <c r="G19" s="27">
        <f>D19/$G$7</f>
        <v>1952.0739333333331</v>
      </c>
      <c r="H19" s="27">
        <f>E19/$G$7</f>
        <v>1036.4183333333333</v>
      </c>
      <c r="I19" s="82">
        <f>SUM(G19:H19)</f>
        <v>2988.4922666666662</v>
      </c>
      <c r="J19" s="83">
        <f>D19/$J$7</f>
        <v>64.177773150684928</v>
      </c>
      <c r="K19" s="83">
        <f>E19/$J$7</f>
        <v>34.074027397260274</v>
      </c>
      <c r="L19" s="84">
        <f>SUM(J19:K19)</f>
        <v>98.251800547945209</v>
      </c>
    </row>
    <row r="20" spans="1:12" ht="14.1" customHeight="1" x14ac:dyDescent="0.2">
      <c r="A20" s="11" t="s">
        <v>8</v>
      </c>
      <c r="B20" s="11">
        <v>0</v>
      </c>
      <c r="C20" s="11">
        <v>0</v>
      </c>
      <c r="D20" s="72">
        <f>(100%+E$7)*Data!D42</f>
        <v>24321.51</v>
      </c>
      <c r="E20" s="27">
        <f>E13</f>
        <v>12437.02</v>
      </c>
      <c r="F20" s="82">
        <f t="shared" si="0"/>
        <v>36758.53</v>
      </c>
      <c r="G20" s="27">
        <f t="shared" si="1"/>
        <v>2026.7924999999998</v>
      </c>
      <c r="H20" s="27">
        <f t="shared" si="1"/>
        <v>1036.4183333333333</v>
      </c>
      <c r="I20" s="82">
        <f t="shared" si="2"/>
        <v>3063.2108333333331</v>
      </c>
      <c r="J20" s="83">
        <f t="shared" si="3"/>
        <v>66.634273972602742</v>
      </c>
      <c r="K20" s="83">
        <f t="shared" si="3"/>
        <v>34.074027397260274</v>
      </c>
      <c r="L20" s="84">
        <f t="shared" si="5"/>
        <v>100.70830136986302</v>
      </c>
    </row>
    <row r="21" spans="1:12" ht="14.1" customHeight="1" x14ac:dyDescent="0.2">
      <c r="A21" s="23">
        <v>0.03</v>
      </c>
      <c r="B21" s="11"/>
      <c r="C21" s="11">
        <v>1</v>
      </c>
      <c r="D21" s="27">
        <f t="shared" ref="D21:D56" si="7">$D$20+$D$20*$A$21*C21</f>
        <v>25051.155299999999</v>
      </c>
      <c r="E21" s="27">
        <f t="shared" si="4"/>
        <v>12437.02</v>
      </c>
      <c r="F21" s="82">
        <f t="shared" si="0"/>
        <v>37488.175300000003</v>
      </c>
      <c r="G21" s="27">
        <f t="shared" si="1"/>
        <v>2087.5962749999999</v>
      </c>
      <c r="H21" s="27">
        <f t="shared" si="1"/>
        <v>1036.4183333333333</v>
      </c>
      <c r="I21" s="82">
        <f t="shared" si="2"/>
        <v>3124.0146083333329</v>
      </c>
      <c r="J21" s="83">
        <f t="shared" si="3"/>
        <v>68.633302191780814</v>
      </c>
      <c r="K21" s="83">
        <f t="shared" si="3"/>
        <v>34.074027397260274</v>
      </c>
      <c r="L21" s="84">
        <f t="shared" si="5"/>
        <v>102.70732958904108</v>
      </c>
    </row>
    <row r="22" spans="1:12" ht="14.1" customHeight="1" x14ac:dyDescent="0.2">
      <c r="A22" s="11"/>
      <c r="B22" s="11"/>
      <c r="C22" s="11">
        <v>2</v>
      </c>
      <c r="D22" s="27">
        <f t="shared" si="7"/>
        <v>25780.800599999999</v>
      </c>
      <c r="E22" s="27">
        <f t="shared" si="4"/>
        <v>12437.02</v>
      </c>
      <c r="F22" s="82">
        <f t="shared" si="0"/>
        <v>38217.820599999999</v>
      </c>
      <c r="G22" s="27">
        <f t="shared" si="1"/>
        <v>2148.4000499999997</v>
      </c>
      <c r="H22" s="27">
        <f t="shared" si="1"/>
        <v>1036.4183333333333</v>
      </c>
      <c r="I22" s="82">
        <f t="shared" si="2"/>
        <v>3184.8183833333333</v>
      </c>
      <c r="J22" s="83">
        <f t="shared" si="3"/>
        <v>70.6323304109589</v>
      </c>
      <c r="K22" s="83">
        <f t="shared" si="3"/>
        <v>34.074027397260274</v>
      </c>
      <c r="L22" s="84">
        <f t="shared" si="5"/>
        <v>104.70635780821917</v>
      </c>
    </row>
    <row r="23" spans="1:12" ht="14.1" customHeight="1" x14ac:dyDescent="0.2">
      <c r="A23" s="11"/>
      <c r="B23" s="11"/>
      <c r="C23" s="11">
        <v>3</v>
      </c>
      <c r="D23" s="27">
        <f t="shared" si="7"/>
        <v>26510.445899999999</v>
      </c>
      <c r="E23" s="27">
        <f t="shared" si="4"/>
        <v>12437.02</v>
      </c>
      <c r="F23" s="82">
        <f t="shared" si="0"/>
        <v>38947.465899999996</v>
      </c>
      <c r="G23" s="27">
        <f t="shared" si="1"/>
        <v>2209.2038250000001</v>
      </c>
      <c r="H23" s="27">
        <f t="shared" si="1"/>
        <v>1036.4183333333333</v>
      </c>
      <c r="I23" s="82">
        <f t="shared" si="2"/>
        <v>3245.6221583333336</v>
      </c>
      <c r="J23" s="83">
        <f t="shared" si="3"/>
        <v>72.631358630136987</v>
      </c>
      <c r="K23" s="83">
        <f t="shared" si="3"/>
        <v>34.074027397260274</v>
      </c>
      <c r="L23" s="84">
        <f t="shared" si="5"/>
        <v>106.70538602739725</v>
      </c>
    </row>
    <row r="24" spans="1:12" ht="14.1" customHeight="1" x14ac:dyDescent="0.2">
      <c r="A24" s="11"/>
      <c r="B24" s="11"/>
      <c r="C24" s="11">
        <v>4</v>
      </c>
      <c r="D24" s="27">
        <f t="shared" si="7"/>
        <v>27240.091199999999</v>
      </c>
      <c r="E24" s="27">
        <f t="shared" si="4"/>
        <v>12437.02</v>
      </c>
      <c r="F24" s="82">
        <f t="shared" si="0"/>
        <v>39677.111199999999</v>
      </c>
      <c r="G24" s="27">
        <f t="shared" si="1"/>
        <v>2270.0075999999999</v>
      </c>
      <c r="H24" s="27">
        <f t="shared" si="1"/>
        <v>1036.4183333333333</v>
      </c>
      <c r="I24" s="82">
        <f t="shared" si="2"/>
        <v>3306.425933333333</v>
      </c>
      <c r="J24" s="83">
        <f t="shared" si="3"/>
        <v>74.630386849315059</v>
      </c>
      <c r="K24" s="83">
        <f t="shared" si="3"/>
        <v>34.074027397260274</v>
      </c>
      <c r="L24" s="84">
        <f t="shared" si="5"/>
        <v>108.70441424657534</v>
      </c>
    </row>
    <row r="25" spans="1:12" ht="14.1" customHeight="1" x14ac:dyDescent="0.2">
      <c r="A25" s="11"/>
      <c r="B25" s="11"/>
      <c r="C25" s="11">
        <v>5</v>
      </c>
      <c r="D25" s="27">
        <f t="shared" si="7"/>
        <v>27969.736499999999</v>
      </c>
      <c r="E25" s="27">
        <f t="shared" si="4"/>
        <v>12437.02</v>
      </c>
      <c r="F25" s="82">
        <f t="shared" si="0"/>
        <v>40406.756500000003</v>
      </c>
      <c r="G25" s="27">
        <f t="shared" si="1"/>
        <v>2330.8113749999998</v>
      </c>
      <c r="H25" s="27">
        <f t="shared" si="1"/>
        <v>1036.4183333333333</v>
      </c>
      <c r="I25" s="82">
        <f t="shared" si="2"/>
        <v>3367.2297083333333</v>
      </c>
      <c r="J25" s="83">
        <f t="shared" si="3"/>
        <v>76.629415068493145</v>
      </c>
      <c r="K25" s="83">
        <f t="shared" si="3"/>
        <v>34.074027397260274</v>
      </c>
      <c r="L25" s="84">
        <f t="shared" si="5"/>
        <v>110.70344246575343</v>
      </c>
    </row>
    <row r="26" spans="1:12" ht="14.1" customHeight="1" x14ac:dyDescent="0.2">
      <c r="A26" s="11"/>
      <c r="B26" s="11"/>
      <c r="C26" s="11">
        <v>6</v>
      </c>
      <c r="D26" s="27">
        <f t="shared" si="7"/>
        <v>28699.381799999996</v>
      </c>
      <c r="E26" s="27">
        <f t="shared" si="4"/>
        <v>12437.02</v>
      </c>
      <c r="F26" s="82">
        <f t="shared" si="0"/>
        <v>41136.401799999992</v>
      </c>
      <c r="G26" s="27">
        <f t="shared" si="1"/>
        <v>2391.6151499999996</v>
      </c>
      <c r="H26" s="27">
        <f t="shared" si="1"/>
        <v>1036.4183333333333</v>
      </c>
      <c r="I26" s="82">
        <f t="shared" si="2"/>
        <v>3428.0334833333327</v>
      </c>
      <c r="J26" s="83">
        <f t="shared" si="3"/>
        <v>78.628443287671217</v>
      </c>
      <c r="K26" s="83">
        <f t="shared" si="3"/>
        <v>34.074027397260274</v>
      </c>
      <c r="L26" s="84">
        <f t="shared" si="5"/>
        <v>112.70247068493148</v>
      </c>
    </row>
    <row r="27" spans="1:12" ht="14.1" customHeight="1" x14ac:dyDescent="0.2">
      <c r="A27" s="11"/>
      <c r="B27" s="11"/>
      <c r="C27" s="11">
        <v>7</v>
      </c>
      <c r="D27" s="27">
        <f t="shared" si="7"/>
        <v>29429.027099999999</v>
      </c>
      <c r="E27" s="27">
        <f t="shared" si="4"/>
        <v>12437.02</v>
      </c>
      <c r="F27" s="82">
        <f t="shared" si="0"/>
        <v>41866.047099999996</v>
      </c>
      <c r="G27" s="27">
        <f t="shared" si="1"/>
        <v>2452.4189249999999</v>
      </c>
      <c r="H27" s="27">
        <f t="shared" si="1"/>
        <v>1036.4183333333333</v>
      </c>
      <c r="I27" s="82">
        <f t="shared" si="2"/>
        <v>3488.837258333333</v>
      </c>
      <c r="J27" s="83">
        <f t="shared" si="3"/>
        <v>80.627471506849318</v>
      </c>
      <c r="K27" s="83">
        <f t="shared" si="3"/>
        <v>34.074027397260274</v>
      </c>
      <c r="L27" s="84">
        <f t="shared" si="5"/>
        <v>114.7014989041096</v>
      </c>
    </row>
    <row r="28" spans="1:12" ht="14.1" customHeight="1" x14ac:dyDescent="0.2">
      <c r="A28" s="11"/>
      <c r="B28" s="11"/>
      <c r="C28" s="11">
        <v>8</v>
      </c>
      <c r="D28" s="27">
        <f t="shared" si="7"/>
        <v>30158.672399999996</v>
      </c>
      <c r="E28" s="27">
        <f t="shared" si="4"/>
        <v>12437.02</v>
      </c>
      <c r="F28" s="82">
        <f t="shared" si="0"/>
        <v>42595.6924</v>
      </c>
      <c r="G28" s="27">
        <f t="shared" si="1"/>
        <v>2513.2226999999998</v>
      </c>
      <c r="H28" s="27">
        <f t="shared" si="1"/>
        <v>1036.4183333333333</v>
      </c>
      <c r="I28" s="82">
        <f t="shared" si="2"/>
        <v>3549.6410333333333</v>
      </c>
      <c r="J28" s="83">
        <f t="shared" si="3"/>
        <v>82.62649972602739</v>
      </c>
      <c r="K28" s="83">
        <f t="shared" si="3"/>
        <v>34.074027397260274</v>
      </c>
      <c r="L28" s="84">
        <f t="shared" si="5"/>
        <v>116.70052712328766</v>
      </c>
    </row>
    <row r="29" spans="1:12" ht="14.1" customHeight="1" x14ac:dyDescent="0.2">
      <c r="A29" s="11"/>
      <c r="B29" s="11"/>
      <c r="C29" s="11">
        <v>9</v>
      </c>
      <c r="D29" s="27">
        <f t="shared" si="7"/>
        <v>30888.3177</v>
      </c>
      <c r="E29" s="27">
        <f t="shared" si="4"/>
        <v>12437.02</v>
      </c>
      <c r="F29" s="82">
        <f t="shared" si="0"/>
        <v>43325.337700000004</v>
      </c>
      <c r="G29" s="27">
        <f t="shared" si="1"/>
        <v>2574.0264750000001</v>
      </c>
      <c r="H29" s="27">
        <f t="shared" si="1"/>
        <v>1036.4183333333333</v>
      </c>
      <c r="I29" s="82">
        <f t="shared" si="2"/>
        <v>3610.4448083333336</v>
      </c>
      <c r="J29" s="83">
        <f t="shared" si="3"/>
        <v>84.625527945205476</v>
      </c>
      <c r="K29" s="83">
        <f t="shared" si="3"/>
        <v>34.074027397260274</v>
      </c>
      <c r="L29" s="84">
        <f t="shared" si="5"/>
        <v>118.69955534246574</v>
      </c>
    </row>
    <row r="30" spans="1:12" ht="14.1" customHeight="1" x14ac:dyDescent="0.2">
      <c r="A30" s="85"/>
      <c r="B30" s="11"/>
      <c r="C30" s="11">
        <v>10</v>
      </c>
      <c r="D30" s="27">
        <f t="shared" si="7"/>
        <v>31617.962999999996</v>
      </c>
      <c r="E30" s="27">
        <f t="shared" si="4"/>
        <v>12437.02</v>
      </c>
      <c r="F30" s="82">
        <f t="shared" si="0"/>
        <v>44054.982999999993</v>
      </c>
      <c r="G30" s="27">
        <f t="shared" si="1"/>
        <v>2634.8302499999995</v>
      </c>
      <c r="H30" s="27">
        <f t="shared" si="1"/>
        <v>1036.4183333333333</v>
      </c>
      <c r="I30" s="82">
        <f t="shared" si="2"/>
        <v>3671.248583333333</v>
      </c>
      <c r="J30" s="83">
        <f t="shared" si="3"/>
        <v>86.624556164383549</v>
      </c>
      <c r="K30" s="83">
        <f t="shared" si="3"/>
        <v>34.074027397260274</v>
      </c>
      <c r="L30" s="84">
        <f t="shared" si="5"/>
        <v>120.69858356164383</v>
      </c>
    </row>
    <row r="31" spans="1:12" ht="14.1" customHeight="1" x14ac:dyDescent="0.2">
      <c r="A31" s="85"/>
      <c r="B31" s="11"/>
      <c r="C31" s="11">
        <v>11</v>
      </c>
      <c r="D31" s="27">
        <f t="shared" si="7"/>
        <v>32347.608299999996</v>
      </c>
      <c r="E31" s="27">
        <f t="shared" si="4"/>
        <v>12437.02</v>
      </c>
      <c r="F31" s="82">
        <f t="shared" si="0"/>
        <v>44784.628299999997</v>
      </c>
      <c r="G31" s="27">
        <f t="shared" si="1"/>
        <v>2695.6340249999998</v>
      </c>
      <c r="H31" s="27">
        <f t="shared" si="1"/>
        <v>1036.4183333333333</v>
      </c>
      <c r="I31" s="82">
        <f t="shared" si="2"/>
        <v>3732.0523583333334</v>
      </c>
      <c r="J31" s="83">
        <f t="shared" si="3"/>
        <v>88.623584383561635</v>
      </c>
      <c r="K31" s="83">
        <f t="shared" si="3"/>
        <v>34.074027397260274</v>
      </c>
      <c r="L31" s="84">
        <f t="shared" si="5"/>
        <v>122.69761178082192</v>
      </c>
    </row>
    <row r="32" spans="1:12" ht="14.1" customHeight="1" x14ac:dyDescent="0.2">
      <c r="A32" s="85"/>
      <c r="B32" s="11"/>
      <c r="C32" s="11">
        <v>12</v>
      </c>
      <c r="D32" s="27">
        <f t="shared" si="7"/>
        <v>33077.253599999996</v>
      </c>
      <c r="E32" s="27">
        <f t="shared" si="4"/>
        <v>12437.02</v>
      </c>
      <c r="F32" s="82">
        <f t="shared" si="0"/>
        <v>45514.2736</v>
      </c>
      <c r="G32" s="27">
        <f t="shared" si="1"/>
        <v>2756.4377999999997</v>
      </c>
      <c r="H32" s="27">
        <f t="shared" si="1"/>
        <v>1036.4183333333333</v>
      </c>
      <c r="I32" s="82">
        <f t="shared" si="2"/>
        <v>3792.8561333333328</v>
      </c>
      <c r="J32" s="83">
        <f t="shared" si="3"/>
        <v>90.622612602739721</v>
      </c>
      <c r="K32" s="83">
        <f t="shared" si="3"/>
        <v>34.074027397260274</v>
      </c>
      <c r="L32" s="84">
        <f t="shared" si="5"/>
        <v>124.69664</v>
      </c>
    </row>
    <row r="33" spans="1:12" ht="14.1" customHeight="1" x14ac:dyDescent="0.2">
      <c r="A33" s="85"/>
      <c r="B33" s="11"/>
      <c r="C33" s="11">
        <v>13</v>
      </c>
      <c r="D33" s="27">
        <f t="shared" si="7"/>
        <v>33806.8989</v>
      </c>
      <c r="E33" s="27">
        <f t="shared" si="4"/>
        <v>12437.02</v>
      </c>
      <c r="F33" s="82">
        <f t="shared" si="0"/>
        <v>46243.918900000004</v>
      </c>
      <c r="G33" s="27">
        <f t="shared" si="1"/>
        <v>2817.241575</v>
      </c>
      <c r="H33" s="27">
        <f t="shared" si="1"/>
        <v>1036.4183333333333</v>
      </c>
      <c r="I33" s="82">
        <f t="shared" si="2"/>
        <v>3853.6599083333331</v>
      </c>
      <c r="J33" s="83">
        <f t="shared" si="3"/>
        <v>92.621640821917808</v>
      </c>
      <c r="K33" s="83">
        <f t="shared" si="3"/>
        <v>34.074027397260274</v>
      </c>
      <c r="L33" s="84">
        <f t="shared" si="5"/>
        <v>126.69566821917809</v>
      </c>
    </row>
    <row r="34" spans="1:12" ht="14.1" customHeight="1" x14ac:dyDescent="0.2">
      <c r="A34" s="85"/>
      <c r="B34" s="11"/>
      <c r="C34" s="11">
        <v>14</v>
      </c>
      <c r="D34" s="27">
        <f t="shared" si="7"/>
        <v>34536.544199999997</v>
      </c>
      <c r="E34" s="27">
        <f t="shared" si="4"/>
        <v>12437.02</v>
      </c>
      <c r="F34" s="82">
        <f t="shared" si="0"/>
        <v>46973.564199999993</v>
      </c>
      <c r="G34" s="27">
        <f t="shared" si="1"/>
        <v>2878.0453499999999</v>
      </c>
      <c r="H34" s="27">
        <f t="shared" si="1"/>
        <v>1036.4183333333333</v>
      </c>
      <c r="I34" s="82">
        <f t="shared" si="2"/>
        <v>3914.4636833333334</v>
      </c>
      <c r="J34" s="83">
        <f t="shared" si="3"/>
        <v>94.62066904109588</v>
      </c>
      <c r="K34" s="83">
        <f t="shared" si="3"/>
        <v>34.074027397260274</v>
      </c>
      <c r="L34" s="84">
        <f t="shared" si="5"/>
        <v>128.69469643835615</v>
      </c>
    </row>
    <row r="35" spans="1:12" ht="14.1" customHeight="1" x14ac:dyDescent="0.2">
      <c r="A35" s="85"/>
      <c r="B35" s="11"/>
      <c r="C35" s="11">
        <v>15</v>
      </c>
      <c r="D35" s="27">
        <f t="shared" si="7"/>
        <v>35266.189499999993</v>
      </c>
      <c r="E35" s="27">
        <f t="shared" si="4"/>
        <v>12437.02</v>
      </c>
      <c r="F35" s="82">
        <f t="shared" si="0"/>
        <v>47703.209499999997</v>
      </c>
      <c r="G35" s="27">
        <f t="shared" si="1"/>
        <v>2938.8491249999993</v>
      </c>
      <c r="H35" s="27">
        <f t="shared" si="1"/>
        <v>1036.4183333333333</v>
      </c>
      <c r="I35" s="82">
        <f t="shared" si="2"/>
        <v>3975.2674583333328</v>
      </c>
      <c r="J35" s="83">
        <f t="shared" si="3"/>
        <v>96.619697260273952</v>
      </c>
      <c r="K35" s="83">
        <f t="shared" si="3"/>
        <v>34.074027397260274</v>
      </c>
      <c r="L35" s="84">
        <f t="shared" si="5"/>
        <v>130.69372465753423</v>
      </c>
    </row>
    <row r="36" spans="1:12" ht="14.1" customHeight="1" x14ac:dyDescent="0.2">
      <c r="A36" s="85"/>
      <c r="B36" s="11"/>
      <c r="C36" s="11">
        <v>16</v>
      </c>
      <c r="D36" s="27">
        <f t="shared" si="7"/>
        <v>35995.834799999997</v>
      </c>
      <c r="E36" s="27">
        <f t="shared" si="4"/>
        <v>12437.02</v>
      </c>
      <c r="F36" s="82">
        <f t="shared" si="0"/>
        <v>48432.854800000001</v>
      </c>
      <c r="G36" s="27">
        <f t="shared" si="1"/>
        <v>2999.6528999999996</v>
      </c>
      <c r="H36" s="27">
        <f t="shared" si="1"/>
        <v>1036.4183333333333</v>
      </c>
      <c r="I36" s="82">
        <f t="shared" si="2"/>
        <v>4036.0712333333331</v>
      </c>
      <c r="J36" s="83">
        <f t="shared" si="3"/>
        <v>98.618725479452053</v>
      </c>
      <c r="K36" s="83">
        <f t="shared" si="3"/>
        <v>34.074027397260274</v>
      </c>
      <c r="L36" s="84">
        <f t="shared" si="5"/>
        <v>132.69275287671232</v>
      </c>
    </row>
    <row r="37" spans="1:12" ht="14.1" customHeight="1" x14ac:dyDescent="0.2">
      <c r="A37" s="85"/>
      <c r="B37" s="11"/>
      <c r="C37" s="11">
        <v>17</v>
      </c>
      <c r="D37" s="27">
        <f t="shared" si="7"/>
        <v>36725.480100000001</v>
      </c>
      <c r="E37" s="27">
        <f t="shared" si="4"/>
        <v>12437.02</v>
      </c>
      <c r="F37" s="82">
        <f t="shared" si="0"/>
        <v>49162.500100000005</v>
      </c>
      <c r="G37" s="27">
        <f t="shared" si="1"/>
        <v>3060.4566749999999</v>
      </c>
      <c r="H37" s="27">
        <f t="shared" si="1"/>
        <v>1036.4183333333333</v>
      </c>
      <c r="I37" s="82">
        <f t="shared" si="2"/>
        <v>4096.8750083333334</v>
      </c>
      <c r="J37" s="83">
        <f t="shared" si="3"/>
        <v>100.61775369863014</v>
      </c>
      <c r="K37" s="83">
        <f t="shared" si="3"/>
        <v>34.074027397260274</v>
      </c>
      <c r="L37" s="84">
        <f t="shared" si="5"/>
        <v>134.69178109589041</v>
      </c>
    </row>
    <row r="38" spans="1:12" ht="14.1" customHeight="1" x14ac:dyDescent="0.2">
      <c r="A38" s="85"/>
      <c r="B38" s="11"/>
      <c r="C38" s="11">
        <v>18</v>
      </c>
      <c r="D38" s="27">
        <f t="shared" si="7"/>
        <v>37455.125399999997</v>
      </c>
      <c r="E38" s="27">
        <f t="shared" si="4"/>
        <v>12437.02</v>
      </c>
      <c r="F38" s="82">
        <f t="shared" si="0"/>
        <v>49892.145399999994</v>
      </c>
      <c r="G38" s="27">
        <f t="shared" si="1"/>
        <v>3121.2604499999998</v>
      </c>
      <c r="H38" s="27">
        <f t="shared" si="1"/>
        <v>1036.4183333333333</v>
      </c>
      <c r="I38" s="82">
        <f t="shared" si="2"/>
        <v>4157.6787833333328</v>
      </c>
      <c r="J38" s="83">
        <f t="shared" si="3"/>
        <v>102.61678191780821</v>
      </c>
      <c r="K38" s="83">
        <f t="shared" si="3"/>
        <v>34.074027397260274</v>
      </c>
      <c r="L38" s="84">
        <f t="shared" si="5"/>
        <v>136.69080931506849</v>
      </c>
    </row>
    <row r="39" spans="1:12" ht="14.1" customHeight="1" x14ac:dyDescent="0.2">
      <c r="A39" s="85"/>
      <c r="B39" s="11"/>
      <c r="C39" s="11">
        <v>19</v>
      </c>
      <c r="D39" s="27">
        <f t="shared" si="7"/>
        <v>38184.770699999994</v>
      </c>
      <c r="E39" s="27">
        <f t="shared" si="4"/>
        <v>12437.02</v>
      </c>
      <c r="F39" s="82">
        <f t="shared" si="0"/>
        <v>50621.790699999998</v>
      </c>
      <c r="G39" s="27">
        <f t="shared" si="1"/>
        <v>3182.0642249999996</v>
      </c>
      <c r="H39" s="27">
        <f t="shared" si="1"/>
        <v>1036.4183333333333</v>
      </c>
      <c r="I39" s="82">
        <f t="shared" si="2"/>
        <v>4218.4825583333331</v>
      </c>
      <c r="J39" s="83">
        <f t="shared" si="3"/>
        <v>104.61581013698628</v>
      </c>
      <c r="K39" s="83">
        <f t="shared" si="3"/>
        <v>34.074027397260274</v>
      </c>
      <c r="L39" s="84">
        <f t="shared" si="5"/>
        <v>138.68983753424655</v>
      </c>
    </row>
    <row r="40" spans="1:12" ht="14.1" customHeight="1" x14ac:dyDescent="0.2">
      <c r="A40" s="85"/>
      <c r="B40" s="11"/>
      <c r="C40" s="11">
        <v>20</v>
      </c>
      <c r="D40" s="27">
        <f t="shared" si="7"/>
        <v>38914.415999999997</v>
      </c>
      <c r="E40" s="27">
        <f t="shared" si="4"/>
        <v>12437.02</v>
      </c>
      <c r="F40" s="82">
        <f t="shared" si="0"/>
        <v>51351.436000000002</v>
      </c>
      <c r="G40" s="27">
        <f t="shared" si="1"/>
        <v>3242.8679999999999</v>
      </c>
      <c r="H40" s="27">
        <f t="shared" si="1"/>
        <v>1036.4183333333333</v>
      </c>
      <c r="I40" s="82">
        <f t="shared" si="2"/>
        <v>4279.2863333333335</v>
      </c>
      <c r="J40" s="83">
        <f t="shared" si="3"/>
        <v>106.61483835616437</v>
      </c>
      <c r="K40" s="83">
        <f t="shared" si="3"/>
        <v>34.074027397260274</v>
      </c>
      <c r="L40" s="84">
        <f t="shared" si="5"/>
        <v>140.68886575342464</v>
      </c>
    </row>
    <row r="41" spans="1:12" ht="14.1" customHeight="1" x14ac:dyDescent="0.2">
      <c r="A41" s="85"/>
      <c r="B41" s="11"/>
      <c r="C41" s="11">
        <v>21</v>
      </c>
      <c r="D41" s="27">
        <f t="shared" si="7"/>
        <v>39644.061299999994</v>
      </c>
      <c r="E41" s="27">
        <f t="shared" si="4"/>
        <v>12437.02</v>
      </c>
      <c r="F41" s="82">
        <f t="shared" si="0"/>
        <v>52081.081299999991</v>
      </c>
      <c r="G41" s="27">
        <f t="shared" si="1"/>
        <v>3303.6717749999993</v>
      </c>
      <c r="H41" s="27">
        <f t="shared" si="1"/>
        <v>1036.4183333333333</v>
      </c>
      <c r="I41" s="82">
        <f t="shared" si="2"/>
        <v>4340.0901083333329</v>
      </c>
      <c r="J41" s="83">
        <f t="shared" si="3"/>
        <v>108.61386657534246</v>
      </c>
      <c r="K41" s="83">
        <f t="shared" si="3"/>
        <v>34.074027397260274</v>
      </c>
      <c r="L41" s="84">
        <f t="shared" si="5"/>
        <v>142.68789397260272</v>
      </c>
    </row>
    <row r="42" spans="1:12" ht="14.1" customHeight="1" x14ac:dyDescent="0.2">
      <c r="A42" s="85"/>
      <c r="B42" s="11"/>
      <c r="C42" s="11">
        <v>22</v>
      </c>
      <c r="D42" s="27">
        <f t="shared" si="7"/>
        <v>40373.706599999998</v>
      </c>
      <c r="E42" s="27">
        <f t="shared" si="4"/>
        <v>12437.02</v>
      </c>
      <c r="F42" s="82">
        <f t="shared" si="0"/>
        <v>52810.726599999995</v>
      </c>
      <c r="G42" s="27">
        <f t="shared" si="1"/>
        <v>3364.4755499999997</v>
      </c>
      <c r="H42" s="27">
        <f t="shared" si="1"/>
        <v>1036.4183333333333</v>
      </c>
      <c r="I42" s="82">
        <f t="shared" si="2"/>
        <v>4400.8938833333332</v>
      </c>
      <c r="J42" s="83">
        <f t="shared" si="3"/>
        <v>110.61289479452054</v>
      </c>
      <c r="K42" s="83">
        <f t="shared" si="3"/>
        <v>34.074027397260274</v>
      </c>
      <c r="L42" s="84">
        <f t="shared" si="5"/>
        <v>144.68692219178081</v>
      </c>
    </row>
    <row r="43" spans="1:12" ht="14.1" customHeight="1" x14ac:dyDescent="0.2">
      <c r="A43" s="85"/>
      <c r="B43" s="11"/>
      <c r="C43" s="11">
        <v>23</v>
      </c>
      <c r="D43" s="27">
        <f t="shared" si="7"/>
        <v>41103.351899999994</v>
      </c>
      <c r="E43" s="27">
        <f t="shared" si="4"/>
        <v>12437.02</v>
      </c>
      <c r="F43" s="82">
        <f t="shared" si="0"/>
        <v>53540.371899999998</v>
      </c>
      <c r="G43" s="27">
        <f t="shared" si="1"/>
        <v>3425.2793249999995</v>
      </c>
      <c r="H43" s="27">
        <f t="shared" si="1"/>
        <v>1036.4183333333333</v>
      </c>
      <c r="I43" s="82">
        <f t="shared" si="2"/>
        <v>4461.6976583333326</v>
      </c>
      <c r="J43" s="83">
        <f t="shared" si="3"/>
        <v>112.61192301369861</v>
      </c>
      <c r="K43" s="83">
        <f t="shared" si="3"/>
        <v>34.074027397260274</v>
      </c>
      <c r="L43" s="84">
        <f t="shared" si="5"/>
        <v>146.6859504109589</v>
      </c>
    </row>
    <row r="44" spans="1:12" ht="14.1" customHeight="1" x14ac:dyDescent="0.2">
      <c r="A44" s="85"/>
      <c r="B44" s="11"/>
      <c r="C44" s="11">
        <v>24</v>
      </c>
      <c r="D44" s="27">
        <f t="shared" si="7"/>
        <v>41832.997199999998</v>
      </c>
      <c r="E44" s="27">
        <f t="shared" si="4"/>
        <v>12437.02</v>
      </c>
      <c r="F44" s="82">
        <f t="shared" si="0"/>
        <v>54270.017200000002</v>
      </c>
      <c r="G44" s="27">
        <f t="shared" si="1"/>
        <v>3486.0830999999998</v>
      </c>
      <c r="H44" s="27">
        <f t="shared" si="1"/>
        <v>1036.4183333333333</v>
      </c>
      <c r="I44" s="82">
        <f t="shared" si="2"/>
        <v>4522.5014333333329</v>
      </c>
      <c r="J44" s="83">
        <f t="shared" si="3"/>
        <v>114.6109512328767</v>
      </c>
      <c r="K44" s="83">
        <f t="shared" si="3"/>
        <v>34.074027397260274</v>
      </c>
      <c r="L44" s="84">
        <f t="shared" si="5"/>
        <v>148.68497863013698</v>
      </c>
    </row>
    <row r="45" spans="1:12" ht="14.1" customHeight="1" x14ac:dyDescent="0.2">
      <c r="A45" s="85"/>
      <c r="B45" s="11"/>
      <c r="C45" s="11">
        <v>25</v>
      </c>
      <c r="D45" s="27">
        <f t="shared" si="7"/>
        <v>42562.642499999994</v>
      </c>
      <c r="E45" s="27">
        <f t="shared" si="4"/>
        <v>12437.02</v>
      </c>
      <c r="F45" s="82">
        <f t="shared" si="0"/>
        <v>54999.662499999991</v>
      </c>
      <c r="G45" s="27">
        <f t="shared" si="1"/>
        <v>3546.8868749999997</v>
      </c>
      <c r="H45" s="27">
        <f t="shared" si="1"/>
        <v>1036.4183333333333</v>
      </c>
      <c r="I45" s="82">
        <f t="shared" si="2"/>
        <v>4583.3052083333332</v>
      </c>
      <c r="J45" s="83">
        <f t="shared" si="3"/>
        <v>116.60997945205477</v>
      </c>
      <c r="K45" s="83">
        <f t="shared" si="3"/>
        <v>34.074027397260274</v>
      </c>
      <c r="L45" s="84">
        <f t="shared" si="5"/>
        <v>150.68400684931504</v>
      </c>
    </row>
    <row r="46" spans="1:12" ht="14.1" customHeight="1" x14ac:dyDescent="0.2">
      <c r="A46" s="85"/>
      <c r="B46" s="11"/>
      <c r="C46" s="11">
        <v>26</v>
      </c>
      <c r="D46" s="27">
        <f t="shared" si="7"/>
        <v>43292.287799999991</v>
      </c>
      <c r="E46" s="27">
        <f t="shared" si="4"/>
        <v>12437.02</v>
      </c>
      <c r="F46" s="82">
        <f t="shared" si="0"/>
        <v>55729.307799999995</v>
      </c>
      <c r="G46" s="27">
        <f t="shared" si="1"/>
        <v>3607.6906499999991</v>
      </c>
      <c r="H46" s="27">
        <f t="shared" si="1"/>
        <v>1036.4183333333333</v>
      </c>
      <c r="I46" s="82">
        <f t="shared" si="2"/>
        <v>4644.1089833333326</v>
      </c>
      <c r="J46" s="83">
        <f t="shared" si="3"/>
        <v>118.60900767123285</v>
      </c>
      <c r="K46" s="83">
        <f t="shared" si="3"/>
        <v>34.074027397260274</v>
      </c>
      <c r="L46" s="84">
        <f t="shared" si="5"/>
        <v>152.68303506849313</v>
      </c>
    </row>
    <row r="47" spans="1:12" ht="14.1" customHeight="1" x14ac:dyDescent="0.2">
      <c r="A47" s="85"/>
      <c r="B47" s="11"/>
      <c r="C47" s="11">
        <v>27</v>
      </c>
      <c r="D47" s="27">
        <f t="shared" si="7"/>
        <v>44021.933099999995</v>
      </c>
      <c r="E47" s="27">
        <f t="shared" si="4"/>
        <v>12437.02</v>
      </c>
      <c r="F47" s="82">
        <f t="shared" si="0"/>
        <v>56458.953099999999</v>
      </c>
      <c r="G47" s="27">
        <f t="shared" si="1"/>
        <v>3668.4944249999994</v>
      </c>
      <c r="H47" s="27">
        <f t="shared" si="1"/>
        <v>1036.4183333333333</v>
      </c>
      <c r="I47" s="82">
        <f t="shared" si="2"/>
        <v>4704.9127583333329</v>
      </c>
      <c r="J47" s="83">
        <f t="shared" si="3"/>
        <v>120.60803589041095</v>
      </c>
      <c r="K47" s="83">
        <f t="shared" si="3"/>
        <v>34.074027397260274</v>
      </c>
      <c r="L47" s="84">
        <f t="shared" si="5"/>
        <v>154.68206328767121</v>
      </c>
    </row>
    <row r="48" spans="1:12" ht="14.1" customHeight="1" x14ac:dyDescent="0.2">
      <c r="A48" s="85"/>
      <c r="B48" s="11"/>
      <c r="C48" s="11">
        <v>28</v>
      </c>
      <c r="D48" s="27">
        <f t="shared" si="7"/>
        <v>44751.578399999999</v>
      </c>
      <c r="E48" s="27">
        <f t="shared" si="4"/>
        <v>12437.02</v>
      </c>
      <c r="F48" s="82">
        <f t="shared" si="0"/>
        <v>57188.598400000003</v>
      </c>
      <c r="G48" s="27">
        <f t="shared" si="1"/>
        <v>3729.2981999999997</v>
      </c>
      <c r="H48" s="27">
        <f t="shared" si="1"/>
        <v>1036.4183333333333</v>
      </c>
      <c r="I48" s="82">
        <f t="shared" si="2"/>
        <v>4765.7165333333332</v>
      </c>
      <c r="J48" s="83">
        <f t="shared" si="3"/>
        <v>122.60706410958903</v>
      </c>
      <c r="K48" s="83">
        <f t="shared" si="3"/>
        <v>34.074027397260274</v>
      </c>
      <c r="L48" s="84">
        <f t="shared" si="5"/>
        <v>156.6810915068493</v>
      </c>
    </row>
    <row r="49" spans="1:12" ht="14.1" customHeight="1" x14ac:dyDescent="0.2">
      <c r="A49" s="85"/>
      <c r="B49" s="11"/>
      <c r="C49" s="11">
        <v>29</v>
      </c>
      <c r="D49" s="27">
        <f t="shared" si="7"/>
        <v>45481.223699999995</v>
      </c>
      <c r="E49" s="27">
        <f t="shared" si="4"/>
        <v>12437.02</v>
      </c>
      <c r="F49" s="82">
        <f t="shared" si="0"/>
        <v>57918.243699999992</v>
      </c>
      <c r="G49" s="27">
        <f t="shared" si="1"/>
        <v>3790.1019749999996</v>
      </c>
      <c r="H49" s="27">
        <f t="shared" si="1"/>
        <v>1036.4183333333333</v>
      </c>
      <c r="I49" s="82">
        <f t="shared" si="2"/>
        <v>4826.5203083333327</v>
      </c>
      <c r="J49" s="83">
        <f t="shared" si="3"/>
        <v>124.6060923287671</v>
      </c>
      <c r="K49" s="83">
        <f t="shared" si="3"/>
        <v>34.074027397260274</v>
      </c>
      <c r="L49" s="84">
        <f t="shared" si="5"/>
        <v>158.68011972602739</v>
      </c>
    </row>
    <row r="50" spans="1:12" ht="14.1" customHeight="1" x14ac:dyDescent="0.2">
      <c r="A50" s="85"/>
      <c r="B50" s="11"/>
      <c r="C50" s="11">
        <v>30</v>
      </c>
      <c r="D50" s="27">
        <f t="shared" si="7"/>
        <v>46210.868999999992</v>
      </c>
      <c r="E50" s="27">
        <f t="shared" si="4"/>
        <v>12437.02</v>
      </c>
      <c r="F50" s="82">
        <f t="shared" si="0"/>
        <v>58647.888999999996</v>
      </c>
      <c r="G50" s="27">
        <f t="shared" si="1"/>
        <v>3850.9057499999994</v>
      </c>
      <c r="H50" s="27">
        <f t="shared" si="1"/>
        <v>1036.4183333333333</v>
      </c>
      <c r="I50" s="82">
        <f t="shared" si="2"/>
        <v>4887.324083333333</v>
      </c>
      <c r="J50" s="83">
        <f t="shared" si="3"/>
        <v>126.60512054794518</v>
      </c>
      <c r="K50" s="83">
        <f t="shared" si="3"/>
        <v>34.074027397260274</v>
      </c>
      <c r="L50" s="84">
        <f t="shared" si="5"/>
        <v>160.67914794520544</v>
      </c>
    </row>
    <row r="51" spans="1:12" ht="14.1" customHeight="1" x14ac:dyDescent="0.2">
      <c r="A51" s="85"/>
      <c r="B51" s="11"/>
      <c r="C51" s="11">
        <v>31</v>
      </c>
      <c r="D51" s="27">
        <f t="shared" si="7"/>
        <v>46940.514299999995</v>
      </c>
      <c r="E51" s="27">
        <f t="shared" si="4"/>
        <v>12437.02</v>
      </c>
      <c r="F51" s="82">
        <f t="shared" si="0"/>
        <v>59377.534299999999</v>
      </c>
      <c r="G51" s="27">
        <f t="shared" si="1"/>
        <v>3911.7095249999998</v>
      </c>
      <c r="H51" s="27">
        <f t="shared" si="1"/>
        <v>1036.4183333333333</v>
      </c>
      <c r="I51" s="82">
        <f t="shared" si="2"/>
        <v>4948.1278583333333</v>
      </c>
      <c r="J51" s="83">
        <f t="shared" si="3"/>
        <v>128.60414876712326</v>
      </c>
      <c r="K51" s="83">
        <f t="shared" si="3"/>
        <v>34.074027397260274</v>
      </c>
      <c r="L51" s="84">
        <f t="shared" si="5"/>
        <v>162.67817616438353</v>
      </c>
    </row>
    <row r="52" spans="1:12" ht="14.1" customHeight="1" x14ac:dyDescent="0.2">
      <c r="A52" s="85"/>
      <c r="B52" s="11"/>
      <c r="C52" s="11">
        <v>32</v>
      </c>
      <c r="D52" s="27">
        <f t="shared" si="7"/>
        <v>47670.159599999999</v>
      </c>
      <c r="E52" s="27">
        <f t="shared" si="4"/>
        <v>12437.02</v>
      </c>
      <c r="F52" s="82">
        <f t="shared" si="0"/>
        <v>60107.179600000003</v>
      </c>
      <c r="G52" s="27">
        <f t="shared" si="1"/>
        <v>3972.5133000000001</v>
      </c>
      <c r="H52" s="27">
        <f t="shared" si="1"/>
        <v>1036.4183333333333</v>
      </c>
      <c r="I52" s="82">
        <f t="shared" si="2"/>
        <v>5008.9316333333336</v>
      </c>
      <c r="J52" s="83">
        <f t="shared" si="3"/>
        <v>130.60317698630138</v>
      </c>
      <c r="K52" s="83">
        <f t="shared" si="3"/>
        <v>34.074027397260274</v>
      </c>
      <c r="L52" s="84">
        <f t="shared" si="5"/>
        <v>164.67720438356164</v>
      </c>
    </row>
    <row r="53" spans="1:12" ht="14.1" customHeight="1" x14ac:dyDescent="0.2">
      <c r="A53" s="85"/>
      <c r="B53" s="11"/>
      <c r="C53" s="11">
        <v>33</v>
      </c>
      <c r="D53" s="27">
        <f t="shared" si="7"/>
        <v>48399.804899999996</v>
      </c>
      <c r="E53" s="27">
        <f t="shared" si="4"/>
        <v>12437.02</v>
      </c>
      <c r="F53" s="82">
        <f t="shared" si="0"/>
        <v>60836.824899999992</v>
      </c>
      <c r="G53" s="27">
        <f t="shared" si="1"/>
        <v>4033.3170749999995</v>
      </c>
      <c r="H53" s="27">
        <f>E53/$G$7</f>
        <v>1036.4183333333333</v>
      </c>
      <c r="I53" s="82">
        <f t="shared" si="2"/>
        <v>5069.735408333333</v>
      </c>
      <c r="J53" s="83">
        <f t="shared" si="3"/>
        <v>132.60220520547944</v>
      </c>
      <c r="K53" s="83">
        <f t="shared" si="3"/>
        <v>34.074027397260274</v>
      </c>
      <c r="L53" s="84">
        <f t="shared" si="5"/>
        <v>166.6762326027397</v>
      </c>
    </row>
    <row r="54" spans="1:12" ht="14.1" customHeight="1" x14ac:dyDescent="0.2">
      <c r="A54" s="85"/>
      <c r="B54" s="11"/>
      <c r="C54" s="11">
        <v>34</v>
      </c>
      <c r="D54" s="27">
        <f t="shared" si="7"/>
        <v>49129.450199999992</v>
      </c>
      <c r="E54" s="27">
        <f t="shared" si="4"/>
        <v>12437.02</v>
      </c>
      <c r="F54" s="82">
        <f t="shared" si="0"/>
        <v>61566.470199999996</v>
      </c>
      <c r="G54" s="27">
        <f t="shared" si="1"/>
        <v>4094.1208499999993</v>
      </c>
      <c r="H54" s="27">
        <f t="shared" si="1"/>
        <v>1036.4183333333333</v>
      </c>
      <c r="I54" s="82">
        <f t="shared" si="2"/>
        <v>5130.5391833333324</v>
      </c>
      <c r="J54" s="83">
        <f t="shared" si="3"/>
        <v>134.60123342465752</v>
      </c>
      <c r="K54" s="83">
        <f t="shared" si="3"/>
        <v>34.074027397260274</v>
      </c>
      <c r="L54" s="84">
        <f t="shared" si="5"/>
        <v>168.67526082191779</v>
      </c>
    </row>
    <row r="55" spans="1:12" ht="10.5" customHeight="1" x14ac:dyDescent="0.2">
      <c r="A55" s="85"/>
      <c r="B55" s="11"/>
      <c r="C55" s="11">
        <v>35</v>
      </c>
      <c r="D55" s="27">
        <f t="shared" si="7"/>
        <v>49859.095499999996</v>
      </c>
      <c r="E55" s="27">
        <f t="shared" si="4"/>
        <v>12437.02</v>
      </c>
      <c r="F55" s="82">
        <f t="shared" si="0"/>
        <v>62296.1155</v>
      </c>
      <c r="G55" s="27">
        <f t="shared" si="1"/>
        <v>4154.9246249999997</v>
      </c>
      <c r="H55" s="27">
        <f t="shared" si="1"/>
        <v>1036.4183333333333</v>
      </c>
      <c r="I55" s="82">
        <f t="shared" si="2"/>
        <v>5191.3429583333327</v>
      </c>
      <c r="J55" s="83">
        <f t="shared" si="3"/>
        <v>136.60026164383561</v>
      </c>
      <c r="K55" s="83">
        <f t="shared" si="3"/>
        <v>34.074027397260274</v>
      </c>
      <c r="L55" s="84">
        <f t="shared" si="5"/>
        <v>170.67428904109588</v>
      </c>
    </row>
    <row r="56" spans="1:12" x14ac:dyDescent="0.2">
      <c r="A56" s="85"/>
      <c r="B56" s="11"/>
      <c r="C56" s="11">
        <v>36</v>
      </c>
      <c r="D56" s="27">
        <f t="shared" si="7"/>
        <v>50588.7408</v>
      </c>
      <c r="E56" s="27">
        <f t="shared" si="4"/>
        <v>12437.02</v>
      </c>
      <c r="F56" s="82">
        <f t="shared" si="0"/>
        <v>63025.760800000004</v>
      </c>
      <c r="G56" s="27">
        <f t="shared" si="1"/>
        <v>4215.7284</v>
      </c>
      <c r="H56" s="27">
        <f t="shared" si="1"/>
        <v>1036.4183333333333</v>
      </c>
      <c r="I56" s="82">
        <f t="shared" si="2"/>
        <v>5252.146733333333</v>
      </c>
      <c r="J56" s="83">
        <f t="shared" si="3"/>
        <v>138.59928986301369</v>
      </c>
      <c r="K56" s="83">
        <f t="shared" si="3"/>
        <v>34.074027397260274</v>
      </c>
      <c r="L56" s="84">
        <f t="shared" si="5"/>
        <v>172.67331726027396</v>
      </c>
    </row>
  </sheetData>
  <sheetProtection algorithmName="SHA-512" hashValue="NijQ88g43rV73RZia4vY0szaj86NdXZrZkWqOhjtcKnZBBtp94yf3vnRSX4V5U0x7a6Q0F/ktN1BpE7Y++0rrw==" saltValue="SzJbP2XmWLBsIy/V/4cGUw==" spinCount="100000" sheet="1" objects="1" scenarios="1"/>
  <mergeCells count="10">
    <mergeCell ref="E2:I2"/>
    <mergeCell ref="F4:I5"/>
    <mergeCell ref="A5:D6"/>
    <mergeCell ref="J8:L8"/>
    <mergeCell ref="D8:F8"/>
    <mergeCell ref="A8:A9"/>
    <mergeCell ref="B8:B9"/>
    <mergeCell ref="C8:C9"/>
    <mergeCell ref="G8:I8"/>
    <mergeCell ref="K3:L3"/>
  </mergeCells>
  <phoneticPr fontId="2" type="noConversion"/>
  <pageMargins left="0.39370078740157483" right="0" top="0" bottom="0.39370078740157483" header="0.15748031496062992" footer="0.15748031496062992"/>
  <pageSetup paperSize="9" orientation="portrait" r:id="rId1"/>
  <headerFooter alignWithMargins="0">
    <oddFooter>&amp;L&amp;8&amp;A&amp;R&amp;8Version/e &amp;D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0"/>
    <pageSetUpPr fitToPage="1"/>
  </sheetPr>
  <dimension ref="A1:N58"/>
  <sheetViews>
    <sheetView zoomScaleNormal="100" workbookViewId="0">
      <selection activeCell="M18" sqref="M18"/>
    </sheetView>
  </sheetViews>
  <sheetFormatPr defaultColWidth="11.42578125" defaultRowHeight="12.75" outlineLevelRow="1" x14ac:dyDescent="0.2"/>
  <cols>
    <col min="1" max="1" width="34.140625" bestFit="1" customWidth="1"/>
    <col min="2" max="2" width="4" bestFit="1" customWidth="1"/>
    <col min="3" max="4" width="7.85546875" bestFit="1" customWidth="1"/>
    <col min="5" max="5" width="9.5703125" bestFit="1" customWidth="1"/>
    <col min="6" max="6" width="16.85546875" bestFit="1" customWidth="1"/>
    <col min="7" max="7" width="6.28515625" hidden="1" customWidth="1"/>
    <col min="8" max="8" width="21.7109375" bestFit="1" customWidth="1"/>
    <col min="9" max="9" width="11.42578125" bestFit="1" customWidth="1"/>
    <col min="10" max="10" width="16.85546875" bestFit="1" customWidth="1"/>
    <col min="11" max="11" width="11.7109375" customWidth="1"/>
    <col min="12" max="12" width="9.42578125" customWidth="1"/>
    <col min="13" max="13" width="13.7109375" bestFit="1" customWidth="1"/>
    <col min="14" max="14" width="14.5703125" customWidth="1"/>
    <col min="15" max="15" width="16.5703125" customWidth="1"/>
    <col min="17" max="17" width="11.7109375" bestFit="1" customWidth="1"/>
  </cols>
  <sheetData>
    <row r="1" spans="1:14" ht="63.75" customHeight="1" x14ac:dyDescent="0.2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</row>
    <row r="2" spans="1:14" ht="18.75" customHeight="1" x14ac:dyDescent="0.2"/>
    <row r="3" spans="1:14" x14ac:dyDescent="0.2">
      <c r="F3" s="47">
        <v>43831</v>
      </c>
      <c r="K3" s="114"/>
      <c r="L3" s="114"/>
    </row>
    <row r="4" spans="1:14" ht="84" customHeight="1" x14ac:dyDescent="0.2">
      <c r="F4" s="48" t="s">
        <v>49</v>
      </c>
      <c r="L4">
        <f>IF(K4="A",1062.96,IF(K4="B",951.72,IF(K4="C",679.8,IF(K4="D","618",0))))</f>
        <v>0</v>
      </c>
    </row>
    <row r="5" spans="1:14" ht="12" customHeight="1" x14ac:dyDescent="0.2">
      <c r="B5" s="106" t="s">
        <v>11</v>
      </c>
      <c r="C5" s="107"/>
      <c r="D5" s="107"/>
      <c r="E5" s="107"/>
      <c r="F5" s="108"/>
      <c r="H5" s="1" t="s">
        <v>12</v>
      </c>
      <c r="I5" s="2"/>
      <c r="J5" s="2"/>
      <c r="K5" s="3"/>
      <c r="L5" s="4"/>
      <c r="M5" s="115" t="s">
        <v>54</v>
      </c>
      <c r="N5" s="115"/>
    </row>
    <row r="6" spans="1:14" x14ac:dyDescent="0.2">
      <c r="B6" s="5" t="s">
        <v>13</v>
      </c>
      <c r="C6" s="100" t="s">
        <v>14</v>
      </c>
      <c r="D6" s="100"/>
      <c r="E6" s="101">
        <v>335.7</v>
      </c>
      <c r="F6" s="101"/>
      <c r="H6" s="109">
        <v>18.600000000000001</v>
      </c>
      <c r="I6" s="110"/>
      <c r="J6" s="111" t="s">
        <v>15</v>
      </c>
      <c r="K6" s="112"/>
      <c r="M6" s="52" t="s">
        <v>50</v>
      </c>
      <c r="N6" s="53">
        <v>1062.96</v>
      </c>
    </row>
    <row r="7" spans="1:14" x14ac:dyDescent="0.2">
      <c r="B7" s="5" t="s">
        <v>16</v>
      </c>
      <c r="C7" s="100" t="s">
        <v>14</v>
      </c>
      <c r="D7" s="100"/>
      <c r="E7" s="101"/>
      <c r="F7" s="101"/>
      <c r="G7" s="50"/>
      <c r="H7" s="102">
        <v>20.149999999999999</v>
      </c>
      <c r="I7" s="103"/>
      <c r="J7" s="104">
        <v>366</v>
      </c>
      <c r="K7" s="105"/>
      <c r="M7" s="52" t="s">
        <v>51</v>
      </c>
      <c r="N7" s="53">
        <v>951.72</v>
      </c>
    </row>
    <row r="8" spans="1:14" x14ac:dyDescent="0.2">
      <c r="B8" s="5" t="s">
        <v>17</v>
      </c>
      <c r="C8" s="100" t="s">
        <v>14</v>
      </c>
      <c r="D8" s="100"/>
      <c r="E8" s="101">
        <v>387.34</v>
      </c>
      <c r="F8" s="101"/>
      <c r="H8" s="102">
        <v>21.18</v>
      </c>
      <c r="I8" s="103"/>
      <c r="J8" s="113" t="str">
        <f>CONCATENATE("GIORNALIERO - TÄGLICH  
(",J7," giorni/Tage)")</f>
        <v>GIORNALIERO - TÄGLICH  
(366 giorni/Tage)</v>
      </c>
      <c r="K8" s="105"/>
      <c r="M8" s="52" t="s">
        <v>52</v>
      </c>
      <c r="N8" s="53">
        <v>679.8</v>
      </c>
    </row>
    <row r="9" spans="1:14" x14ac:dyDescent="0.2">
      <c r="B9" s="5" t="s">
        <v>18</v>
      </c>
      <c r="C9" s="100" t="s">
        <v>14</v>
      </c>
      <c r="D9" s="100"/>
      <c r="E9" s="101">
        <v>413.17</v>
      </c>
      <c r="F9" s="101"/>
      <c r="H9" s="102">
        <v>23.25</v>
      </c>
      <c r="I9" s="103"/>
      <c r="J9" s="113" t="s">
        <v>19</v>
      </c>
      <c r="K9" s="105"/>
      <c r="M9" s="52" t="s">
        <v>53</v>
      </c>
      <c r="N9" s="53">
        <v>618</v>
      </c>
    </row>
    <row r="10" spans="1:14" x14ac:dyDescent="0.2">
      <c r="B10" s="5" t="s">
        <v>20</v>
      </c>
      <c r="C10" s="100" t="s">
        <v>14</v>
      </c>
      <c r="D10" s="100"/>
      <c r="E10" s="101">
        <v>438.99</v>
      </c>
      <c r="F10" s="101"/>
      <c r="H10" s="102">
        <v>26.86</v>
      </c>
      <c r="I10" s="103"/>
      <c r="J10" s="113" t="s">
        <v>21</v>
      </c>
      <c r="K10" s="105"/>
    </row>
    <row r="11" spans="1:14" x14ac:dyDescent="0.2">
      <c r="B11" s="5" t="s">
        <v>22</v>
      </c>
      <c r="C11" s="100" t="s">
        <v>14</v>
      </c>
      <c r="D11" s="100"/>
      <c r="E11" s="101">
        <v>464.81</v>
      </c>
      <c r="F11" s="101"/>
      <c r="H11" s="102">
        <v>30.48</v>
      </c>
      <c r="I11" s="103"/>
      <c r="J11" s="113" t="s">
        <v>23</v>
      </c>
      <c r="K11" s="105"/>
      <c r="M11" s="68" t="s">
        <v>55</v>
      </c>
    </row>
    <row r="12" spans="1:14" x14ac:dyDescent="0.2">
      <c r="B12" s="5" t="s">
        <v>24</v>
      </c>
      <c r="C12" s="100" t="s">
        <v>14</v>
      </c>
      <c r="D12" s="100"/>
      <c r="E12" s="101">
        <v>490.63</v>
      </c>
      <c r="F12" s="101"/>
      <c r="H12" s="102">
        <v>35.64</v>
      </c>
      <c r="I12" s="103"/>
      <c r="J12" s="113" t="s">
        <v>25</v>
      </c>
      <c r="K12" s="105"/>
      <c r="M12" s="69" t="s">
        <v>56</v>
      </c>
    </row>
    <row r="13" spans="1:14" x14ac:dyDescent="0.2">
      <c r="B13" s="5" t="s">
        <v>26</v>
      </c>
      <c r="C13" s="100" t="s">
        <v>14</v>
      </c>
      <c r="D13" s="100"/>
      <c r="E13" s="101">
        <v>516.46</v>
      </c>
      <c r="F13" s="101"/>
      <c r="H13" s="102">
        <v>42.35</v>
      </c>
      <c r="I13" s="103"/>
      <c r="J13" s="113" t="s">
        <v>27</v>
      </c>
      <c r="K13" s="105"/>
      <c r="M13" s="69" t="s">
        <v>57</v>
      </c>
    </row>
    <row r="14" spans="1:14" x14ac:dyDescent="0.2">
      <c r="B14" s="5" t="s">
        <v>28</v>
      </c>
      <c r="C14" s="100" t="s">
        <v>14</v>
      </c>
      <c r="D14" s="100"/>
      <c r="E14" s="101">
        <v>542.28</v>
      </c>
      <c r="F14" s="101"/>
      <c r="H14" s="102">
        <v>50.1</v>
      </c>
      <c r="I14" s="103"/>
      <c r="J14" s="113" t="s">
        <v>29</v>
      </c>
      <c r="K14" s="105"/>
      <c r="M14" s="69" t="s">
        <v>58</v>
      </c>
    </row>
    <row r="15" spans="1:14" x14ac:dyDescent="0.2">
      <c r="M15" s="69" t="s">
        <v>59</v>
      </c>
    </row>
    <row r="16" spans="1:14" x14ac:dyDescent="0.2">
      <c r="F16">
        <f>40*12</f>
        <v>480</v>
      </c>
    </row>
    <row r="17" spans="1:11" x14ac:dyDescent="0.2">
      <c r="A17" s="32" t="s">
        <v>46</v>
      </c>
      <c r="E17" s="31" t="s">
        <v>42</v>
      </c>
      <c r="F17" s="31" t="s">
        <v>43</v>
      </c>
      <c r="I17" s="30" t="s">
        <v>41</v>
      </c>
      <c r="J17" s="30" t="s">
        <v>40</v>
      </c>
      <c r="K17" s="30"/>
    </row>
    <row r="18" spans="1:11" x14ac:dyDescent="0.2">
      <c r="B18" s="11">
        <v>1</v>
      </c>
      <c r="C18" s="26">
        <v>7280.26</v>
      </c>
      <c r="D18" s="26">
        <v>9126.6200000000008</v>
      </c>
      <c r="E18" s="33">
        <v>10404.08</v>
      </c>
      <c r="F18" s="44">
        <f>+E18+$F$16</f>
        <v>10884.08</v>
      </c>
      <c r="I18" s="29">
        <f>+F18*100%/E18-100%</f>
        <v>4.6135746745507467E-2</v>
      </c>
      <c r="J18" s="29">
        <f t="shared" ref="J18:J28" si="0">+((C18+F18)*100%/(C18+E18))-100%</f>
        <v>2.7142658419822219E-2</v>
      </c>
      <c r="K18" s="29">
        <f t="shared" ref="K18:K28" si="1">+((D18+F18)*100%/(D18+E18))-100%</f>
        <v>2.4576692079648854E-2</v>
      </c>
    </row>
    <row r="19" spans="1:11" x14ac:dyDescent="0.2">
      <c r="B19" s="11">
        <v>2</v>
      </c>
      <c r="C19" s="26">
        <v>8778.39</v>
      </c>
      <c r="D19" s="26">
        <v>11240.2</v>
      </c>
      <c r="E19" s="33">
        <v>10432.49</v>
      </c>
      <c r="F19" s="44">
        <f t="shared" ref="F19:F28" si="2">+E19+$F$16</f>
        <v>10912.49</v>
      </c>
      <c r="I19" s="29">
        <f t="shared" ref="I19:I28" si="3">+F19*100%/E19-100%</f>
        <v>4.6010108804321881E-2</v>
      </c>
      <c r="J19" s="29">
        <f t="shared" si="0"/>
        <v>2.4985841356564675E-2</v>
      </c>
      <c r="K19" s="29">
        <f t="shared" si="1"/>
        <v>2.214768909627729E-2</v>
      </c>
    </row>
    <row r="20" spans="1:11" x14ac:dyDescent="0.2">
      <c r="B20" s="11">
        <v>3</v>
      </c>
      <c r="C20" s="26">
        <v>9539.0300000000007</v>
      </c>
      <c r="D20" s="26">
        <v>12292.27</v>
      </c>
      <c r="E20" s="33">
        <v>10469.299999999999</v>
      </c>
      <c r="F20" s="44">
        <f t="shared" si="2"/>
        <v>10949.3</v>
      </c>
      <c r="I20" s="29">
        <f t="shared" si="3"/>
        <v>4.584833752017814E-2</v>
      </c>
      <c r="J20" s="29">
        <f t="shared" si="0"/>
        <v>2.3990008161600684E-2</v>
      </c>
      <c r="K20" s="29">
        <f t="shared" si="1"/>
        <v>2.1088176254977054E-2</v>
      </c>
    </row>
    <row r="21" spans="1:11" x14ac:dyDescent="0.2">
      <c r="B21" s="11">
        <v>4</v>
      </c>
      <c r="C21" s="26">
        <v>10299.66</v>
      </c>
      <c r="D21" s="26">
        <v>13365.36</v>
      </c>
      <c r="E21" s="33">
        <v>10525.06</v>
      </c>
      <c r="F21" s="44">
        <f t="shared" si="2"/>
        <v>11005.06</v>
      </c>
      <c r="I21" s="29">
        <f t="shared" si="3"/>
        <v>4.5605440729078905E-2</v>
      </c>
      <c r="J21" s="29">
        <f t="shared" si="0"/>
        <v>2.3049529597516827E-2</v>
      </c>
      <c r="K21" s="29">
        <f t="shared" si="1"/>
        <v>2.0091735515742393E-2</v>
      </c>
    </row>
    <row r="22" spans="1:11" x14ac:dyDescent="0.2">
      <c r="B22" s="11">
        <v>5</v>
      </c>
      <c r="C22" s="26">
        <v>11591.59</v>
      </c>
      <c r="D22" s="26">
        <v>15040.25</v>
      </c>
      <c r="E22" s="33">
        <v>10570.3</v>
      </c>
      <c r="F22" s="44">
        <f t="shared" si="2"/>
        <v>11050.3</v>
      </c>
      <c r="I22" s="29">
        <f t="shared" si="3"/>
        <v>4.541025325676662E-2</v>
      </c>
      <c r="J22" s="29">
        <f t="shared" si="0"/>
        <v>2.1658802566026703E-2</v>
      </c>
      <c r="K22" s="29">
        <f t="shared" si="1"/>
        <v>1.8742276132297064E-2</v>
      </c>
    </row>
    <row r="23" spans="1:11" x14ac:dyDescent="0.2">
      <c r="B23" s="11">
        <v>6</v>
      </c>
      <c r="C23" s="26">
        <v>12936.13</v>
      </c>
      <c r="D23" s="26">
        <v>17097.02</v>
      </c>
      <c r="E23" s="33">
        <v>10636.59</v>
      </c>
      <c r="F23" s="44">
        <f t="shared" si="2"/>
        <v>11116.59</v>
      </c>
      <c r="I23" s="29">
        <f t="shared" si="3"/>
        <v>4.5127244727868554E-2</v>
      </c>
      <c r="J23" s="29">
        <f t="shared" si="0"/>
        <v>2.0362520744318102E-2</v>
      </c>
      <c r="K23" s="29">
        <f t="shared" si="1"/>
        <v>1.7307519648541936E-2</v>
      </c>
    </row>
    <row r="24" spans="1:11" x14ac:dyDescent="0.2">
      <c r="B24" s="11">
        <v>7</v>
      </c>
      <c r="C24" s="26">
        <v>15341.14</v>
      </c>
      <c r="D24" s="26">
        <v>20271.080000000002</v>
      </c>
      <c r="E24" s="33">
        <v>10706.02</v>
      </c>
      <c r="F24" s="44">
        <f t="shared" si="2"/>
        <v>11186.02</v>
      </c>
      <c r="I24" s="29">
        <f t="shared" si="3"/>
        <v>4.4834588390457064E-2</v>
      </c>
      <c r="J24" s="29">
        <f t="shared" si="0"/>
        <v>1.8428112700194621E-2</v>
      </c>
      <c r="K24" s="29">
        <f t="shared" si="1"/>
        <v>1.5495317508740225E-2</v>
      </c>
    </row>
    <row r="25" spans="1:11" x14ac:dyDescent="0.2">
      <c r="B25" s="24" t="s">
        <v>38</v>
      </c>
      <c r="C25" s="26">
        <v>17041.259999999998</v>
      </c>
      <c r="D25" s="26">
        <v>22294.2</v>
      </c>
      <c r="E25" s="33">
        <v>10790.18</v>
      </c>
      <c r="F25" s="44">
        <f t="shared" si="2"/>
        <v>11270.18</v>
      </c>
      <c r="I25" s="29">
        <f t="shared" si="3"/>
        <v>4.4484892745070059E-2</v>
      </c>
      <c r="J25" s="29">
        <f t="shared" si="0"/>
        <v>1.7246682169517635E-2</v>
      </c>
      <c r="K25" s="29">
        <f t="shared" si="1"/>
        <v>1.4508357115956327E-2</v>
      </c>
    </row>
    <row r="26" spans="1:11" x14ac:dyDescent="0.2">
      <c r="B26" s="11" t="s">
        <v>10</v>
      </c>
      <c r="C26" s="26">
        <v>16108.09</v>
      </c>
      <c r="D26" s="26">
        <v>21082.22</v>
      </c>
      <c r="E26" s="33">
        <v>10753.37</v>
      </c>
      <c r="F26" s="44">
        <f t="shared" si="2"/>
        <v>11233.37</v>
      </c>
      <c r="I26" s="29">
        <f t="shared" si="3"/>
        <v>4.4637169557078415E-2</v>
      </c>
      <c r="J26" s="29">
        <f t="shared" si="0"/>
        <v>1.7869468003600675E-2</v>
      </c>
      <c r="K26" s="29">
        <f t="shared" si="1"/>
        <v>1.5077465189117012E-2</v>
      </c>
    </row>
    <row r="27" spans="1:11" x14ac:dyDescent="0.2">
      <c r="B27" s="11">
        <v>8</v>
      </c>
      <c r="C27" s="26">
        <v>18738.240000000002</v>
      </c>
      <c r="D27" s="26">
        <v>24321.51</v>
      </c>
      <c r="E27" s="33">
        <v>10790.18</v>
      </c>
      <c r="F27" s="44">
        <f t="shared" si="2"/>
        <v>11270.18</v>
      </c>
      <c r="I27" s="29">
        <f t="shared" si="3"/>
        <v>4.4484892745070059E-2</v>
      </c>
      <c r="J27" s="29">
        <f t="shared" si="0"/>
        <v>1.6255526032209033E-2</v>
      </c>
      <c r="K27" s="29">
        <f t="shared" si="1"/>
        <v>1.3670660683094527E-2</v>
      </c>
    </row>
    <row r="28" spans="1:11" x14ac:dyDescent="0.2">
      <c r="B28" s="11">
        <v>9</v>
      </c>
      <c r="C28" s="26">
        <v>22388.89</v>
      </c>
      <c r="D28" s="26">
        <v>29843.78</v>
      </c>
      <c r="E28" s="33">
        <v>10850.16</v>
      </c>
      <c r="F28" s="44">
        <f t="shared" si="2"/>
        <v>11330.16</v>
      </c>
      <c r="I28" s="29">
        <f t="shared" si="3"/>
        <v>4.4238978964365572E-2</v>
      </c>
      <c r="J28" s="29">
        <f t="shared" si="0"/>
        <v>1.4440845932720769E-2</v>
      </c>
      <c r="K28" s="29">
        <f t="shared" si="1"/>
        <v>1.1795368057258671E-2</v>
      </c>
    </row>
    <row r="29" spans="1:11" x14ac:dyDescent="0.2">
      <c r="C29" s="25"/>
      <c r="I29" s="28"/>
    </row>
    <row r="30" spans="1:11" x14ac:dyDescent="0.2">
      <c r="I30" s="46"/>
      <c r="J30" s="45"/>
    </row>
    <row r="31" spans="1:11" x14ac:dyDescent="0.2">
      <c r="F31">
        <f>40*12</f>
        <v>480</v>
      </c>
    </row>
    <row r="32" spans="1:11" x14ac:dyDescent="0.2">
      <c r="A32" s="32" t="s">
        <v>48</v>
      </c>
      <c r="E32" s="31" t="s">
        <v>42</v>
      </c>
      <c r="F32" s="31" t="s">
        <v>43</v>
      </c>
      <c r="I32" s="30" t="s">
        <v>41</v>
      </c>
      <c r="J32" s="30" t="s">
        <v>40</v>
      </c>
      <c r="K32" s="30"/>
    </row>
    <row r="33" spans="1:12" x14ac:dyDescent="0.2">
      <c r="B33" s="11">
        <v>1</v>
      </c>
      <c r="C33" s="26">
        <v>7280.26</v>
      </c>
      <c r="D33" s="26">
        <v>9126.6200000000008</v>
      </c>
      <c r="E33" s="26">
        <v>9924.08</v>
      </c>
      <c r="F33" s="33">
        <f>+E33+$F$31</f>
        <v>10404.08</v>
      </c>
      <c r="I33" s="29">
        <f t="shared" ref="I33:I43" si="4">+F33*100%/E33-100%</f>
        <v>4.8367203811335635E-2</v>
      </c>
      <c r="J33" s="29">
        <f t="shared" ref="J33:J43" si="5">+((C33+F33)*100%/(C33+E33))-100%</f>
        <v>2.7899936876392806E-2</v>
      </c>
      <c r="K33" s="29">
        <f t="shared" ref="K33:K43" si="6">+((D33+F33)*100%/(D33+E33))-100%</f>
        <v>2.5195924559202609E-2</v>
      </c>
    </row>
    <row r="34" spans="1:12" x14ac:dyDescent="0.2">
      <c r="B34" s="11">
        <v>2</v>
      </c>
      <c r="C34" s="26">
        <v>8778.39</v>
      </c>
      <c r="D34" s="26">
        <v>11240.2</v>
      </c>
      <c r="E34" s="26">
        <v>9952.49</v>
      </c>
      <c r="F34" s="33">
        <f t="shared" ref="F34:F43" si="7">+E34+$F$31</f>
        <v>10432.49</v>
      </c>
      <c r="I34" s="29">
        <f t="shared" si="4"/>
        <v>4.8229136628120228E-2</v>
      </c>
      <c r="J34" s="29">
        <f t="shared" si="5"/>
        <v>2.5626131820822184E-2</v>
      </c>
      <c r="K34" s="29">
        <f t="shared" si="6"/>
        <v>2.2649319175621407E-2</v>
      </c>
    </row>
    <row r="35" spans="1:12" x14ac:dyDescent="0.2">
      <c r="B35" s="11">
        <v>3</v>
      </c>
      <c r="C35" s="26">
        <v>9539.0300000000007</v>
      </c>
      <c r="D35" s="26">
        <v>12292.27</v>
      </c>
      <c r="E35" s="26">
        <v>9989.2999999999993</v>
      </c>
      <c r="F35" s="33">
        <f t="shared" si="7"/>
        <v>10469.299999999999</v>
      </c>
      <c r="I35" s="29">
        <f t="shared" si="4"/>
        <v>4.8051415014064958E-2</v>
      </c>
      <c r="J35" s="29">
        <f t="shared" si="5"/>
        <v>2.4579674759695358E-2</v>
      </c>
      <c r="K35" s="29">
        <f t="shared" si="6"/>
        <v>2.1542467608880234E-2</v>
      </c>
    </row>
    <row r="36" spans="1:12" x14ac:dyDescent="0.2">
      <c r="B36" s="11">
        <v>4</v>
      </c>
      <c r="C36" s="26">
        <v>10299.66</v>
      </c>
      <c r="D36" s="26">
        <v>13365.36</v>
      </c>
      <c r="E36" s="26">
        <v>10045.06</v>
      </c>
      <c r="F36" s="33">
        <f t="shared" si="7"/>
        <v>10525.06</v>
      </c>
      <c r="I36" s="29">
        <f t="shared" si="4"/>
        <v>4.7784682221908126E-2</v>
      </c>
      <c r="J36" s="29">
        <f t="shared" si="5"/>
        <v>2.3593345103791075E-2</v>
      </c>
      <c r="K36" s="29">
        <f t="shared" si="6"/>
        <v>2.0503690237082539E-2</v>
      </c>
    </row>
    <row r="37" spans="1:12" x14ac:dyDescent="0.2">
      <c r="B37" s="11">
        <v>5</v>
      </c>
      <c r="C37" s="26">
        <v>11591.59</v>
      </c>
      <c r="D37" s="26">
        <v>15040.25</v>
      </c>
      <c r="E37" s="26">
        <v>10090.299999999999</v>
      </c>
      <c r="F37" s="33">
        <f t="shared" si="7"/>
        <v>10570.3</v>
      </c>
      <c r="I37" s="29">
        <f t="shared" si="4"/>
        <v>4.7570438936404225E-2</v>
      </c>
      <c r="J37" s="29">
        <f t="shared" si="5"/>
        <v>2.2138291449684599E-2</v>
      </c>
      <c r="K37" s="29">
        <f t="shared" si="6"/>
        <v>1.910025845037211E-2</v>
      </c>
    </row>
    <row r="38" spans="1:12" x14ac:dyDescent="0.2">
      <c r="B38" s="11">
        <v>6</v>
      </c>
      <c r="C38" s="26">
        <v>12936.13</v>
      </c>
      <c r="D38" s="26">
        <v>17097.02</v>
      </c>
      <c r="E38" s="26">
        <v>10156.59</v>
      </c>
      <c r="F38" s="33">
        <f t="shared" si="7"/>
        <v>10636.59</v>
      </c>
      <c r="I38" s="29">
        <f t="shared" si="4"/>
        <v>4.725995634361535E-2</v>
      </c>
      <c r="J38" s="29">
        <f t="shared" si="5"/>
        <v>2.0785771446585777E-2</v>
      </c>
      <c r="K38" s="29">
        <f t="shared" si="6"/>
        <v>1.7612345667234575E-2</v>
      </c>
    </row>
    <row r="39" spans="1:12" x14ac:dyDescent="0.2">
      <c r="B39" s="11">
        <v>7</v>
      </c>
      <c r="C39" s="26">
        <v>15341.14</v>
      </c>
      <c r="D39" s="26">
        <v>20271.080000000002</v>
      </c>
      <c r="E39" s="26">
        <v>10226.02</v>
      </c>
      <c r="F39" s="33">
        <f t="shared" si="7"/>
        <v>10706.02</v>
      </c>
      <c r="I39" s="29">
        <f t="shared" si="4"/>
        <v>4.6939082849436931E-2</v>
      </c>
      <c r="J39" s="29">
        <f t="shared" si="5"/>
        <v>1.8774083629155447E-2</v>
      </c>
      <c r="K39" s="29">
        <f t="shared" si="6"/>
        <v>1.5739201432267258E-2</v>
      </c>
    </row>
    <row r="40" spans="1:12" x14ac:dyDescent="0.2">
      <c r="B40" s="24" t="s">
        <v>38</v>
      </c>
      <c r="C40" s="26">
        <v>17041.259999999998</v>
      </c>
      <c r="D40" s="26">
        <v>22294.2</v>
      </c>
      <c r="E40" s="26">
        <v>10310.18</v>
      </c>
      <c r="F40" s="33">
        <f t="shared" si="7"/>
        <v>10790.18</v>
      </c>
      <c r="I40" s="29">
        <f t="shared" si="4"/>
        <v>4.655592821851795E-2</v>
      </c>
      <c r="J40" s="29">
        <f t="shared" si="5"/>
        <v>1.7549350235307459E-2</v>
      </c>
      <c r="K40" s="29">
        <f t="shared" si="6"/>
        <v>1.472194840079788E-2</v>
      </c>
    </row>
    <row r="41" spans="1:12" x14ac:dyDescent="0.2">
      <c r="B41" s="11" t="s">
        <v>10</v>
      </c>
      <c r="C41" s="26">
        <v>16108.09</v>
      </c>
      <c r="D41" s="26">
        <v>21082.22</v>
      </c>
      <c r="E41" s="26">
        <v>10273.370000000001</v>
      </c>
      <c r="F41" s="33">
        <f t="shared" si="7"/>
        <v>10753.37</v>
      </c>
      <c r="I41" s="29">
        <f t="shared" si="4"/>
        <v>4.6722740444469446E-2</v>
      </c>
      <c r="J41" s="29">
        <f t="shared" si="5"/>
        <v>1.8194595750197218E-2</v>
      </c>
      <c r="K41" s="29">
        <f t="shared" si="6"/>
        <v>1.5308275175176078E-2</v>
      </c>
    </row>
    <row r="42" spans="1:12" x14ac:dyDescent="0.2">
      <c r="B42" s="11">
        <v>8</v>
      </c>
      <c r="C42" s="26">
        <v>18738.240000000002</v>
      </c>
      <c r="D42" s="26">
        <v>24321.51</v>
      </c>
      <c r="E42" s="26">
        <v>10310.18</v>
      </c>
      <c r="F42" s="33">
        <f t="shared" si="7"/>
        <v>10790.18</v>
      </c>
      <c r="I42" s="29">
        <f t="shared" si="4"/>
        <v>4.655592821851795E-2</v>
      </c>
      <c r="J42" s="29">
        <f t="shared" si="5"/>
        <v>1.6524134531241241E-2</v>
      </c>
      <c r="K42" s="29">
        <f t="shared" si="6"/>
        <v>1.3860137925697513E-2</v>
      </c>
    </row>
    <row r="43" spans="1:12" x14ac:dyDescent="0.2">
      <c r="B43" s="11">
        <v>9</v>
      </c>
      <c r="C43" s="26">
        <v>22388.89</v>
      </c>
      <c r="D43" s="26">
        <v>29843.78</v>
      </c>
      <c r="E43" s="26">
        <v>10370.16</v>
      </c>
      <c r="F43" s="33">
        <f t="shared" si="7"/>
        <v>10850.16</v>
      </c>
      <c r="I43" s="29">
        <f t="shared" si="4"/>
        <v>4.6286653243537312E-2</v>
      </c>
      <c r="J43" s="29">
        <f t="shared" si="5"/>
        <v>1.4652439554871277E-2</v>
      </c>
      <c r="K43" s="29">
        <f t="shared" si="6"/>
        <v>1.1936159451175321E-2</v>
      </c>
    </row>
    <row r="44" spans="1:12" x14ac:dyDescent="0.2">
      <c r="C44" s="25"/>
    </row>
    <row r="45" spans="1:12" outlineLevel="1" x14ac:dyDescent="0.2">
      <c r="A45" t="s">
        <v>39</v>
      </c>
    </row>
    <row r="46" spans="1:12" outlineLevel="1" x14ac:dyDescent="0.2">
      <c r="A46">
        <v>7.4999999999999997E-3</v>
      </c>
      <c r="B46" s="11">
        <v>1</v>
      </c>
      <c r="C46" s="26">
        <v>7280.26</v>
      </c>
      <c r="D46" s="26">
        <v>9126.6200000000008</v>
      </c>
      <c r="E46" s="26">
        <v>9924.08</v>
      </c>
      <c r="G46" s="43"/>
      <c r="H46" s="43"/>
      <c r="I46" s="43"/>
      <c r="J46" s="43"/>
      <c r="K46" s="43"/>
      <c r="L46" s="43"/>
    </row>
    <row r="47" spans="1:12" outlineLevel="1" x14ac:dyDescent="0.2">
      <c r="B47" s="11">
        <v>2</v>
      </c>
      <c r="C47" s="26">
        <v>8778.39</v>
      </c>
      <c r="D47" s="26">
        <v>11240.2</v>
      </c>
      <c r="E47" s="26">
        <v>9952.49</v>
      </c>
      <c r="G47" s="43"/>
      <c r="H47" s="43"/>
      <c r="I47" s="43"/>
      <c r="J47" s="43"/>
      <c r="K47" s="43"/>
      <c r="L47" s="43"/>
    </row>
    <row r="48" spans="1:12" outlineLevel="1" x14ac:dyDescent="0.2">
      <c r="B48" s="11">
        <v>3</v>
      </c>
      <c r="C48" s="26">
        <v>9539.0300000000007</v>
      </c>
      <c r="D48" s="26">
        <v>12292.27</v>
      </c>
      <c r="E48" s="26">
        <v>9989.2999999999993</v>
      </c>
      <c r="G48" s="43"/>
      <c r="H48" s="43"/>
      <c r="I48" s="43"/>
      <c r="J48" s="43"/>
      <c r="K48" s="43"/>
      <c r="L48" s="43"/>
    </row>
    <row r="49" spans="2:12" outlineLevel="1" x14ac:dyDescent="0.2">
      <c r="B49" s="11">
        <v>4</v>
      </c>
      <c r="C49" s="26">
        <v>10299.66</v>
      </c>
      <c r="D49" s="26">
        <v>13365.36</v>
      </c>
      <c r="E49" s="26">
        <v>10045.06</v>
      </c>
      <c r="G49" s="43"/>
      <c r="H49" s="43"/>
      <c r="I49" s="43"/>
      <c r="J49" s="43"/>
      <c r="K49" s="43"/>
      <c r="L49" s="43"/>
    </row>
    <row r="50" spans="2:12" outlineLevel="1" x14ac:dyDescent="0.2">
      <c r="B50" s="11">
        <v>5</v>
      </c>
      <c r="C50" s="26">
        <v>11591.59</v>
      </c>
      <c r="D50" s="26">
        <v>15040.25</v>
      </c>
      <c r="E50" s="26">
        <v>10090.299999999999</v>
      </c>
      <c r="G50" s="43"/>
      <c r="H50" s="43"/>
      <c r="I50" s="43"/>
      <c r="J50" s="43"/>
      <c r="K50" s="43"/>
      <c r="L50" s="43"/>
    </row>
    <row r="51" spans="2:12" outlineLevel="1" x14ac:dyDescent="0.2">
      <c r="B51" s="11">
        <v>6</v>
      </c>
      <c r="C51" s="26">
        <v>12936.13</v>
      </c>
      <c r="D51" s="26">
        <v>17097.02</v>
      </c>
      <c r="E51" s="26">
        <v>10156.59</v>
      </c>
      <c r="G51" s="43"/>
      <c r="H51" s="43"/>
      <c r="I51" s="43"/>
      <c r="J51" s="43"/>
      <c r="K51" s="43"/>
      <c r="L51" s="43"/>
    </row>
    <row r="52" spans="2:12" outlineLevel="1" x14ac:dyDescent="0.2">
      <c r="B52" s="11">
        <v>7</v>
      </c>
      <c r="C52" s="26">
        <v>15341.14</v>
      </c>
      <c r="D52" s="26">
        <v>20271.080000000002</v>
      </c>
      <c r="E52" s="26">
        <v>10226.02</v>
      </c>
      <c r="G52" s="43"/>
      <c r="H52" s="43"/>
      <c r="I52" s="43"/>
      <c r="J52" s="43"/>
      <c r="K52" s="43"/>
      <c r="L52" s="43"/>
    </row>
    <row r="53" spans="2:12" outlineLevel="1" x14ac:dyDescent="0.2">
      <c r="B53" s="24" t="s">
        <v>38</v>
      </c>
      <c r="C53" s="26">
        <v>17041.259999999998</v>
      </c>
      <c r="D53" s="26">
        <v>22294.2</v>
      </c>
      <c r="E53" s="26">
        <v>10310.18</v>
      </c>
      <c r="G53" s="43"/>
      <c r="H53" s="43"/>
      <c r="I53" s="43"/>
      <c r="J53" s="43"/>
      <c r="K53" s="43"/>
      <c r="L53" s="43"/>
    </row>
    <row r="54" spans="2:12" outlineLevel="1" x14ac:dyDescent="0.2">
      <c r="B54" s="11" t="s">
        <v>10</v>
      </c>
      <c r="C54" s="26">
        <v>16108.09</v>
      </c>
      <c r="D54" s="26">
        <v>21082.22</v>
      </c>
      <c r="E54" s="26">
        <v>10273.370000000001</v>
      </c>
      <c r="G54" s="43"/>
      <c r="H54" s="43"/>
      <c r="I54" s="43"/>
      <c r="J54" s="43"/>
      <c r="K54" s="43"/>
      <c r="L54" s="43"/>
    </row>
    <row r="55" spans="2:12" outlineLevel="1" x14ac:dyDescent="0.2">
      <c r="B55" s="11">
        <v>8</v>
      </c>
      <c r="C55" s="26">
        <v>18738.240000000002</v>
      </c>
      <c r="D55" s="26">
        <v>24321.51</v>
      </c>
      <c r="E55" s="26">
        <v>10310.18</v>
      </c>
      <c r="G55" s="43"/>
      <c r="H55" s="43"/>
      <c r="I55" s="43"/>
      <c r="J55" s="43"/>
      <c r="K55" s="43"/>
      <c r="L55" s="43"/>
    </row>
    <row r="56" spans="2:12" outlineLevel="1" x14ac:dyDescent="0.2">
      <c r="B56" s="11">
        <v>9</v>
      </c>
      <c r="C56" s="26">
        <v>22388.89</v>
      </c>
      <c r="D56" s="26">
        <v>29843.78</v>
      </c>
      <c r="E56" s="26">
        <v>10370.16</v>
      </c>
      <c r="G56" s="43"/>
      <c r="H56" s="43"/>
      <c r="I56" s="43"/>
      <c r="J56" s="43"/>
      <c r="K56" s="43"/>
      <c r="L56" s="43"/>
    </row>
    <row r="57" spans="2:12" x14ac:dyDescent="0.2">
      <c r="G57" s="43"/>
      <c r="H57" s="43"/>
      <c r="I57" s="43"/>
      <c r="J57" s="43"/>
    </row>
    <row r="58" spans="2:12" x14ac:dyDescent="0.2">
      <c r="G58" s="43"/>
      <c r="H58" s="43"/>
      <c r="I58" s="43"/>
      <c r="J58" s="43"/>
    </row>
  </sheetData>
  <mergeCells count="39">
    <mergeCell ref="K3:L3"/>
    <mergeCell ref="M5:N5"/>
    <mergeCell ref="C14:D14"/>
    <mergeCell ref="E14:F14"/>
    <mergeCell ref="H14:I14"/>
    <mergeCell ref="J14:K14"/>
    <mergeCell ref="C12:D12"/>
    <mergeCell ref="E12:F12"/>
    <mergeCell ref="H12:I12"/>
    <mergeCell ref="J12:K12"/>
    <mergeCell ref="C13:D13"/>
    <mergeCell ref="E13:F13"/>
    <mergeCell ref="H13:I13"/>
    <mergeCell ref="J13:K13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7:D7"/>
    <mergeCell ref="E7:F7"/>
    <mergeCell ref="H7:I7"/>
    <mergeCell ref="J7:K7"/>
    <mergeCell ref="B5:F5"/>
    <mergeCell ref="C6:D6"/>
    <mergeCell ref="E6:F6"/>
    <mergeCell ref="H6:I6"/>
    <mergeCell ref="J6:K6"/>
  </mergeCells>
  <phoneticPr fontId="2" type="noConversion"/>
  <pageMargins left="0.39370078740157499" right="0.39370078740157499" top="0.59055118110236204" bottom="0.59055118110236204" header="0.27559055118110198" footer="0.27559055118110198"/>
  <pageSetup paperSize="9" scale="96" orientation="portrait" r:id="rId1"/>
  <headerFooter alignWithMargins="0">
    <oddFooter>&amp;L&amp;7Gehaltsamt 4.6 Ufficio Stipendi (Wieser)
&amp;Z&amp;F/&amp;A&amp;R&amp;7Seite &amp;P/&amp;N
Druck vom &amp;D</oddFooter>
  </headerFooter>
  <rowBreaks count="1" manualBreakCount="1">
    <brk id="43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A25A5-A1CF-45E3-8CDC-28125841ADF7}">
  <sheetPr>
    <tabColor indexed="10"/>
    <pageSetUpPr fitToPage="1"/>
  </sheetPr>
  <dimension ref="A1:O55"/>
  <sheetViews>
    <sheetView zoomScaleNormal="100" workbookViewId="0">
      <selection activeCell="V18" sqref="V18"/>
    </sheetView>
  </sheetViews>
  <sheetFormatPr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8" width="8.140625" style="6" bestFit="1" customWidth="1"/>
    <col min="9" max="9" width="6.8554687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6" t="s">
        <v>0</v>
      </c>
      <c r="F2" s="96"/>
      <c r="G2" s="96"/>
      <c r="H2" s="96"/>
      <c r="I2" s="96"/>
      <c r="J2" s="96"/>
      <c r="K2" s="96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44197</v>
      </c>
      <c r="H3" s="70" t="s">
        <v>33</v>
      </c>
      <c r="I3" s="95">
        <v>44926</v>
      </c>
      <c r="J3" s="95"/>
      <c r="K3" s="95"/>
      <c r="L3" s="17"/>
      <c r="M3" s="17"/>
      <c r="N3" s="92"/>
      <c r="O3" s="92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7" t="s">
        <v>60</v>
      </c>
      <c r="H4" s="97"/>
      <c r="I4" s="97"/>
      <c r="J4" s="97"/>
      <c r="K4" s="97"/>
      <c r="L4" s="17"/>
      <c r="M4" s="17"/>
    </row>
    <row r="5" spans="1:15" ht="12" customHeight="1" x14ac:dyDescent="0.2">
      <c r="A5" s="93" t="s">
        <v>34</v>
      </c>
      <c r="B5" s="93"/>
      <c r="C5" s="93"/>
      <c r="D5" s="94">
        <v>2</v>
      </c>
      <c r="E5" s="7"/>
      <c r="F5" s="7"/>
      <c r="G5" s="97"/>
      <c r="H5" s="97"/>
      <c r="I5" s="97"/>
      <c r="J5" s="97"/>
      <c r="K5" s="97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93"/>
      <c r="B6" s="93"/>
      <c r="C6" s="93"/>
      <c r="D6" s="94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365</v>
      </c>
      <c r="M7" s="49"/>
      <c r="N7" s="12"/>
      <c r="O7" s="12"/>
    </row>
    <row r="8" spans="1:15" s="9" customFormat="1" ht="36" customHeight="1" x14ac:dyDescent="0.2">
      <c r="A8" s="91" t="s">
        <v>1</v>
      </c>
      <c r="B8" s="91" t="s">
        <v>2</v>
      </c>
      <c r="C8" s="91" t="s">
        <v>3</v>
      </c>
      <c r="D8" s="90" t="s">
        <v>6</v>
      </c>
      <c r="E8" s="90"/>
      <c r="F8" s="90"/>
      <c r="G8" s="90"/>
      <c r="H8" s="87" t="str">
        <f>CONCATENATE("MENSILE - MONATLICH  
(",H7," mesi/Monate)")</f>
        <v>MENSILE - MONATLICH  
(12 mesi/Monate)</v>
      </c>
      <c r="I8" s="88"/>
      <c r="J8" s="88"/>
      <c r="K8" s="89"/>
      <c r="L8" s="87" t="str">
        <f>CONCATENATE("GIORNALIERO - TÄGLICH  
(",L7," giorni/Tage)")</f>
        <v>GIORNALIERO - TÄGLICH  
(365 giorni/Tage)</v>
      </c>
      <c r="M8" s="88"/>
      <c r="N8" s="88"/>
      <c r="O8" s="89"/>
    </row>
    <row r="9" spans="1:15" s="10" customFormat="1" ht="27" customHeight="1" x14ac:dyDescent="0.2">
      <c r="A9" s="91"/>
      <c r="B9" s="91"/>
      <c r="C9" s="91"/>
      <c r="D9" s="75" t="s">
        <v>4</v>
      </c>
      <c r="E9" s="75" t="s">
        <v>5</v>
      </c>
      <c r="F9" s="74" t="s">
        <v>58</v>
      </c>
      <c r="G9" s="75" t="s">
        <v>9</v>
      </c>
      <c r="H9" s="75" t="s">
        <v>4</v>
      </c>
      <c r="I9" s="75" t="s">
        <v>5</v>
      </c>
      <c r="J9" s="67" t="str">
        <f>F9</f>
        <v>D</v>
      </c>
      <c r="K9" s="75" t="s">
        <v>9</v>
      </c>
      <c r="L9" s="75" t="s">
        <v>4</v>
      </c>
      <c r="M9" s="75" t="s">
        <v>5</v>
      </c>
      <c r="N9" s="67" t="str">
        <f>F9</f>
        <v>D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f>(100%+E$7)*[1]Tabelle1!$C$34</f>
        <v>8778.39</v>
      </c>
      <c r="E10" s="73">
        <v>11624.54</v>
      </c>
      <c r="F10" s="54">
        <f>IF($F$9="A",Data!$N$6,IF($F$9="B",Data!$N$7,IF($F$9="C",Data!$N$8,IF($F$9="D",Data!$N$9,0))))</f>
        <v>618</v>
      </c>
      <c r="G10" s="57">
        <f>SUM(D10:F10)</f>
        <v>21020.93</v>
      </c>
      <c r="H10" s="58">
        <f t="shared" ref="H10:I54" si="0">D10/$H$7</f>
        <v>731.53249999999991</v>
      </c>
      <c r="I10" s="58">
        <f>E10/$H$7</f>
        <v>968.7116666666667</v>
      </c>
      <c r="J10" s="58">
        <f>$F$10/12</f>
        <v>51.5</v>
      </c>
      <c r="K10" s="57">
        <f>SUM(H10:J10)</f>
        <v>1751.7441666666666</v>
      </c>
      <c r="L10" s="55">
        <f t="shared" ref="L10:L54" si="1">D10/$L$7</f>
        <v>24.050383561643834</v>
      </c>
      <c r="M10" s="55">
        <f t="shared" ref="M10:M54" si="2">E10/$L$7</f>
        <v>31.84805479452055</v>
      </c>
      <c r="N10" s="55">
        <f>$F$10/$L$7</f>
        <v>1.6931506849315068</v>
      </c>
      <c r="O10" s="56">
        <f>SUM(L10:N10)</f>
        <v>57.591589041095894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9305.0933999999997</v>
      </c>
      <c r="E11" s="59">
        <f t="shared" ref="E11:E54" si="3">E10</f>
        <v>11624.54</v>
      </c>
      <c r="F11" s="54">
        <f>IF($F$9="A",Data!$N$6,IF($F$9="B",Data!$N$7,IF($F$9="C",Data!$N$8,IF($F$9="D",Data!$N$9,0))))</f>
        <v>618</v>
      </c>
      <c r="G11" s="57">
        <f t="shared" ref="G11:G54" si="4">SUM(D11:F11)</f>
        <v>21547.633399999999</v>
      </c>
      <c r="H11" s="58">
        <f t="shared" si="0"/>
        <v>775.42444999999998</v>
      </c>
      <c r="I11" s="58">
        <f t="shared" si="0"/>
        <v>968.7116666666667</v>
      </c>
      <c r="J11" s="58">
        <f t="shared" ref="J11:J54" si="5">$F$10/12</f>
        <v>51.5</v>
      </c>
      <c r="K11" s="57">
        <f t="shared" ref="K11:K54" si="6">SUM(H11:J11)</f>
        <v>1795.6361166666666</v>
      </c>
      <c r="L11" s="55">
        <f t="shared" si="1"/>
        <v>25.493406575342465</v>
      </c>
      <c r="M11" s="55">
        <f t="shared" si="2"/>
        <v>31.84805479452055</v>
      </c>
      <c r="N11" s="55">
        <f t="shared" ref="N11:N54" si="7">$F$10/$L$7</f>
        <v>1.6931506849315068</v>
      </c>
      <c r="O11" s="56">
        <f t="shared" ref="O11:O53" si="8">SUM(L11:N11)</f>
        <v>59.034612054794522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9831.7968000000001</v>
      </c>
      <c r="E12" s="59">
        <f t="shared" si="3"/>
        <v>11624.54</v>
      </c>
      <c r="F12" s="54">
        <f>IF($F$9="A",Data!$N$6,IF($F$9="B",Data!$N$7,IF($F$9="C",Data!$N$8,IF($F$9="D",Data!$N$9,0))))</f>
        <v>618</v>
      </c>
      <c r="G12" s="57">
        <f t="shared" si="4"/>
        <v>22074.336800000001</v>
      </c>
      <c r="H12" s="58">
        <f t="shared" si="0"/>
        <v>819.31640000000004</v>
      </c>
      <c r="I12" s="58">
        <f t="shared" si="0"/>
        <v>968.7116666666667</v>
      </c>
      <c r="J12" s="58">
        <f t="shared" si="5"/>
        <v>51.5</v>
      </c>
      <c r="K12" s="57">
        <f t="shared" si="6"/>
        <v>1839.5280666666667</v>
      </c>
      <c r="L12" s="55">
        <f t="shared" si="1"/>
        <v>26.936429589041097</v>
      </c>
      <c r="M12" s="55">
        <f t="shared" si="2"/>
        <v>31.84805479452055</v>
      </c>
      <c r="N12" s="55">
        <f t="shared" si="7"/>
        <v>1.6931506849315068</v>
      </c>
      <c r="O12" s="56">
        <f t="shared" si="8"/>
        <v>60.477635068493157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10358.500199999999</v>
      </c>
      <c r="E13" s="59">
        <f t="shared" si="3"/>
        <v>11624.54</v>
      </c>
      <c r="F13" s="54">
        <f>IF($F$9="A",Data!$N$6,IF($F$9="B",Data!$N$7,IF($F$9="C",Data!$N$8,IF($F$9="D",Data!$N$9,0))))</f>
        <v>618</v>
      </c>
      <c r="G13" s="57">
        <f t="shared" si="4"/>
        <v>22601.040199999999</v>
      </c>
      <c r="H13" s="58">
        <f t="shared" si="0"/>
        <v>863.20834999999988</v>
      </c>
      <c r="I13" s="58">
        <f t="shared" si="0"/>
        <v>968.7116666666667</v>
      </c>
      <c r="J13" s="58">
        <f t="shared" si="5"/>
        <v>51.5</v>
      </c>
      <c r="K13" s="57">
        <f t="shared" si="6"/>
        <v>1883.4200166666665</v>
      </c>
      <c r="L13" s="55">
        <f t="shared" si="1"/>
        <v>28.379452602739722</v>
      </c>
      <c r="M13" s="55">
        <f t="shared" si="2"/>
        <v>31.84805479452055</v>
      </c>
      <c r="N13" s="55">
        <f t="shared" si="7"/>
        <v>1.6931506849315068</v>
      </c>
      <c r="O13" s="56">
        <f t="shared" si="8"/>
        <v>61.920658082191778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f>(100%+E$7)*[1]Tabelle1!$D$34</f>
        <v>11240.2</v>
      </c>
      <c r="E14" s="73">
        <f t="shared" si="3"/>
        <v>11624.54</v>
      </c>
      <c r="F14" s="54">
        <f>IF($F$9="A",Data!$N$6,IF($F$9="B",Data!$N$7,IF($F$9="C",Data!$N$8,IF($F$9="D",Data!$N$9,0))))</f>
        <v>618</v>
      </c>
      <c r="G14" s="57">
        <f t="shared" si="4"/>
        <v>23482.74</v>
      </c>
      <c r="H14" s="58">
        <f t="shared" si="0"/>
        <v>936.68333333333339</v>
      </c>
      <c r="I14" s="58">
        <f t="shared" si="0"/>
        <v>968.7116666666667</v>
      </c>
      <c r="J14" s="58">
        <f t="shared" si="5"/>
        <v>51.5</v>
      </c>
      <c r="K14" s="57">
        <f t="shared" si="6"/>
        <v>1956.895</v>
      </c>
      <c r="L14" s="55">
        <f t="shared" si="1"/>
        <v>30.795068493150687</v>
      </c>
      <c r="M14" s="55">
        <f t="shared" si="2"/>
        <v>31.84805479452055</v>
      </c>
      <c r="N14" s="55">
        <f t="shared" si="7"/>
        <v>1.6931506849315068</v>
      </c>
      <c r="O14" s="56">
        <f t="shared" si="8"/>
        <v>64.33627397260274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11577.406000000001</v>
      </c>
      <c r="E15" s="59">
        <f t="shared" si="3"/>
        <v>11624.54</v>
      </c>
      <c r="F15" s="54">
        <f>IF($F$9="A",Data!$N$6,IF($F$9="B",Data!$N$7,IF($F$9="C",Data!$N$8,IF($F$9="D",Data!$N$9,0))))</f>
        <v>618</v>
      </c>
      <c r="G15" s="57">
        <f t="shared" si="4"/>
        <v>23819.946000000004</v>
      </c>
      <c r="H15" s="58">
        <f t="shared" si="0"/>
        <v>964.7838333333334</v>
      </c>
      <c r="I15" s="58">
        <f t="shared" si="0"/>
        <v>968.7116666666667</v>
      </c>
      <c r="J15" s="58">
        <f t="shared" si="5"/>
        <v>51.5</v>
      </c>
      <c r="K15" s="57">
        <f t="shared" si="6"/>
        <v>1984.9955</v>
      </c>
      <c r="L15" s="55">
        <f t="shared" si="1"/>
        <v>31.718920547945206</v>
      </c>
      <c r="M15" s="55">
        <f t="shared" si="2"/>
        <v>31.84805479452055</v>
      </c>
      <c r="N15" s="55">
        <f t="shared" si="7"/>
        <v>1.6931506849315068</v>
      </c>
      <c r="O15" s="56">
        <f t="shared" si="8"/>
        <v>65.260126027397263</v>
      </c>
    </row>
    <row r="16" spans="1:15" ht="14.1" customHeight="1" x14ac:dyDescent="0.2">
      <c r="A16" s="11"/>
      <c r="B16" s="11"/>
      <c r="C16" s="11">
        <v>2</v>
      </c>
      <c r="D16" s="59">
        <f t="shared" ref="D16:D54" si="9">$D$14+$D$14*$A$15*C16</f>
        <v>11914.612000000001</v>
      </c>
      <c r="E16" s="59">
        <f t="shared" si="3"/>
        <v>11624.54</v>
      </c>
      <c r="F16" s="54">
        <f>IF($F$9="A",Data!$N$6,IF($F$9="B",Data!$N$7,IF($F$9="C",Data!$N$8,IF($F$9="D",Data!$N$9,0))))</f>
        <v>618</v>
      </c>
      <c r="G16" s="57">
        <f t="shared" si="4"/>
        <v>24157.152000000002</v>
      </c>
      <c r="H16" s="58">
        <f t="shared" si="0"/>
        <v>992.88433333333342</v>
      </c>
      <c r="I16" s="58">
        <f t="shared" si="0"/>
        <v>968.7116666666667</v>
      </c>
      <c r="J16" s="58">
        <f t="shared" si="5"/>
        <v>51.5</v>
      </c>
      <c r="K16" s="57">
        <f t="shared" si="6"/>
        <v>2013.096</v>
      </c>
      <c r="L16" s="55">
        <f t="shared" si="1"/>
        <v>32.642772602739726</v>
      </c>
      <c r="M16" s="55">
        <f t="shared" si="2"/>
        <v>31.84805479452055</v>
      </c>
      <c r="N16" s="55">
        <f t="shared" si="7"/>
        <v>1.6931506849315068</v>
      </c>
      <c r="O16" s="56">
        <f t="shared" si="8"/>
        <v>66.183978082191786</v>
      </c>
    </row>
    <row r="17" spans="1:15" ht="14.1" customHeight="1" x14ac:dyDescent="0.2">
      <c r="A17" s="11"/>
      <c r="B17" s="11"/>
      <c r="C17" s="11">
        <v>3</v>
      </c>
      <c r="D17" s="59">
        <f t="shared" si="9"/>
        <v>12251.818000000001</v>
      </c>
      <c r="E17" s="59">
        <f t="shared" si="3"/>
        <v>11624.54</v>
      </c>
      <c r="F17" s="54">
        <f>IF($F$9="A",Data!$N$6,IF($F$9="B",Data!$N$7,IF($F$9="C",Data!$N$8,IF($F$9="D",Data!$N$9,0))))</f>
        <v>618</v>
      </c>
      <c r="G17" s="57">
        <f t="shared" si="4"/>
        <v>24494.358</v>
      </c>
      <c r="H17" s="58">
        <f t="shared" si="0"/>
        <v>1020.9848333333334</v>
      </c>
      <c r="I17" s="58">
        <f t="shared" si="0"/>
        <v>968.7116666666667</v>
      </c>
      <c r="J17" s="58">
        <f t="shared" si="5"/>
        <v>51.5</v>
      </c>
      <c r="K17" s="57">
        <f t="shared" si="6"/>
        <v>2041.1965</v>
      </c>
      <c r="L17" s="55">
        <f t="shared" si="1"/>
        <v>33.566624657534248</v>
      </c>
      <c r="M17" s="55">
        <f t="shared" si="2"/>
        <v>31.84805479452055</v>
      </c>
      <c r="N17" s="55">
        <f t="shared" si="7"/>
        <v>1.6931506849315068</v>
      </c>
      <c r="O17" s="56">
        <f t="shared" si="8"/>
        <v>67.107830136986308</v>
      </c>
    </row>
    <row r="18" spans="1:15" ht="14.1" customHeight="1" x14ac:dyDescent="0.2">
      <c r="A18" s="11"/>
      <c r="B18" s="11"/>
      <c r="C18" s="11">
        <v>4</v>
      </c>
      <c r="D18" s="59">
        <f t="shared" si="9"/>
        <v>12589.024000000001</v>
      </c>
      <c r="E18" s="59">
        <f t="shared" si="3"/>
        <v>11624.54</v>
      </c>
      <c r="F18" s="54">
        <f>IF($F$9="A",Data!$N$6,IF($F$9="B",Data!$N$7,IF($F$9="C",Data!$N$8,IF($F$9="D",Data!$N$9,0))))</f>
        <v>618</v>
      </c>
      <c r="G18" s="57">
        <f t="shared" si="4"/>
        <v>24831.564000000002</v>
      </c>
      <c r="H18" s="58">
        <f t="shared" si="0"/>
        <v>1049.0853333333334</v>
      </c>
      <c r="I18" s="58">
        <f t="shared" si="0"/>
        <v>968.7116666666667</v>
      </c>
      <c r="J18" s="58">
        <f t="shared" si="5"/>
        <v>51.5</v>
      </c>
      <c r="K18" s="57">
        <f t="shared" si="6"/>
        <v>2069.297</v>
      </c>
      <c r="L18" s="55">
        <f t="shared" si="1"/>
        <v>34.490476712328771</v>
      </c>
      <c r="M18" s="55">
        <f t="shared" si="2"/>
        <v>31.84805479452055</v>
      </c>
      <c r="N18" s="55">
        <f t="shared" si="7"/>
        <v>1.6931506849315068</v>
      </c>
      <c r="O18" s="56">
        <f t="shared" si="8"/>
        <v>68.031682191780831</v>
      </c>
    </row>
    <row r="19" spans="1:15" ht="14.1" customHeight="1" x14ac:dyDescent="0.2">
      <c r="A19" s="11"/>
      <c r="B19" s="11"/>
      <c r="C19" s="11">
        <v>5</v>
      </c>
      <c r="D19" s="59">
        <f t="shared" si="9"/>
        <v>12926.230000000001</v>
      </c>
      <c r="E19" s="59">
        <f t="shared" si="3"/>
        <v>11624.54</v>
      </c>
      <c r="F19" s="54">
        <f>IF($F$9="A",Data!$N$6,IF($F$9="B",Data!$N$7,IF($F$9="C",Data!$N$8,IF($F$9="D",Data!$N$9,0))))</f>
        <v>618</v>
      </c>
      <c r="G19" s="57">
        <f t="shared" si="4"/>
        <v>25168.770000000004</v>
      </c>
      <c r="H19" s="58">
        <f t="shared" si="0"/>
        <v>1077.1858333333334</v>
      </c>
      <c r="I19" s="58">
        <f t="shared" si="0"/>
        <v>968.7116666666667</v>
      </c>
      <c r="J19" s="58">
        <f t="shared" si="5"/>
        <v>51.5</v>
      </c>
      <c r="K19" s="57">
        <f t="shared" si="6"/>
        <v>2097.3975</v>
      </c>
      <c r="L19" s="55">
        <f t="shared" si="1"/>
        <v>35.414328767123294</v>
      </c>
      <c r="M19" s="55">
        <f t="shared" si="2"/>
        <v>31.84805479452055</v>
      </c>
      <c r="N19" s="55">
        <f t="shared" si="7"/>
        <v>1.6931506849315068</v>
      </c>
      <c r="O19" s="56">
        <f t="shared" si="8"/>
        <v>68.955534246575354</v>
      </c>
    </row>
    <row r="20" spans="1:15" ht="14.1" customHeight="1" x14ac:dyDescent="0.2">
      <c r="A20" s="11"/>
      <c r="B20" s="11"/>
      <c r="C20" s="11">
        <v>6</v>
      </c>
      <c r="D20" s="59">
        <f t="shared" si="9"/>
        <v>13263.436000000002</v>
      </c>
      <c r="E20" s="59">
        <f t="shared" si="3"/>
        <v>11624.54</v>
      </c>
      <c r="F20" s="54">
        <f>IF($F$9="A",Data!$N$6,IF($F$9="B",Data!$N$7,IF($F$9="C",Data!$N$8,IF($F$9="D",Data!$N$9,0))))</f>
        <v>618</v>
      </c>
      <c r="G20" s="57">
        <f t="shared" si="4"/>
        <v>25505.976000000002</v>
      </c>
      <c r="H20" s="58">
        <f t="shared" si="0"/>
        <v>1105.2863333333335</v>
      </c>
      <c r="I20" s="58">
        <f t="shared" si="0"/>
        <v>968.7116666666667</v>
      </c>
      <c r="J20" s="58">
        <f t="shared" si="5"/>
        <v>51.5</v>
      </c>
      <c r="K20" s="57">
        <f t="shared" si="6"/>
        <v>2125.498</v>
      </c>
      <c r="L20" s="55">
        <f t="shared" si="1"/>
        <v>36.33818082191781</v>
      </c>
      <c r="M20" s="55">
        <f t="shared" si="2"/>
        <v>31.84805479452055</v>
      </c>
      <c r="N20" s="55">
        <f t="shared" si="7"/>
        <v>1.6931506849315068</v>
      </c>
      <c r="O20" s="56">
        <f t="shared" si="8"/>
        <v>69.879386301369863</v>
      </c>
    </row>
    <row r="21" spans="1:15" ht="14.1" customHeight="1" x14ac:dyDescent="0.2">
      <c r="A21" s="11"/>
      <c r="B21" s="11"/>
      <c r="C21" s="11">
        <v>7</v>
      </c>
      <c r="D21" s="59">
        <f t="shared" si="9"/>
        <v>13600.642</v>
      </c>
      <c r="E21" s="59">
        <f t="shared" si="3"/>
        <v>11624.54</v>
      </c>
      <c r="F21" s="54">
        <f>IF($F$9="A",Data!$N$6,IF($F$9="B",Data!$N$7,IF($F$9="C",Data!$N$8,IF($F$9="D",Data!$N$9,0))))</f>
        <v>618</v>
      </c>
      <c r="G21" s="57">
        <f t="shared" si="4"/>
        <v>25843.182000000001</v>
      </c>
      <c r="H21" s="58">
        <f t="shared" si="0"/>
        <v>1133.3868333333332</v>
      </c>
      <c r="I21" s="58">
        <f t="shared" si="0"/>
        <v>968.7116666666667</v>
      </c>
      <c r="J21" s="58">
        <f t="shared" si="5"/>
        <v>51.5</v>
      </c>
      <c r="K21" s="57">
        <f t="shared" si="6"/>
        <v>2153.5985000000001</v>
      </c>
      <c r="L21" s="55">
        <f t="shared" si="1"/>
        <v>37.262032876712325</v>
      </c>
      <c r="M21" s="55">
        <f t="shared" si="2"/>
        <v>31.84805479452055</v>
      </c>
      <c r="N21" s="55">
        <f t="shared" si="7"/>
        <v>1.6931506849315068</v>
      </c>
      <c r="O21" s="56">
        <f t="shared" si="8"/>
        <v>70.803238356164385</v>
      </c>
    </row>
    <row r="22" spans="1:15" ht="14.1" customHeight="1" x14ac:dyDescent="0.2">
      <c r="A22" s="11"/>
      <c r="B22" s="11"/>
      <c r="C22" s="11">
        <v>8</v>
      </c>
      <c r="D22" s="59">
        <f t="shared" si="9"/>
        <v>13937.848000000002</v>
      </c>
      <c r="E22" s="59">
        <f t="shared" si="3"/>
        <v>11624.54</v>
      </c>
      <c r="F22" s="54">
        <f>IF($F$9="A",Data!$N$6,IF($F$9="B",Data!$N$7,IF($F$9="C",Data!$N$8,IF($F$9="D",Data!$N$9,0))))</f>
        <v>618</v>
      </c>
      <c r="G22" s="57">
        <f t="shared" si="4"/>
        <v>26180.388000000003</v>
      </c>
      <c r="H22" s="58">
        <f t="shared" si="0"/>
        <v>1161.4873333333335</v>
      </c>
      <c r="I22" s="58">
        <f t="shared" si="0"/>
        <v>968.7116666666667</v>
      </c>
      <c r="J22" s="58">
        <f t="shared" si="5"/>
        <v>51.5</v>
      </c>
      <c r="K22" s="57">
        <f t="shared" si="6"/>
        <v>2181.6990000000001</v>
      </c>
      <c r="L22" s="55">
        <f t="shared" si="1"/>
        <v>38.185884931506855</v>
      </c>
      <c r="M22" s="55">
        <f t="shared" si="2"/>
        <v>31.84805479452055</v>
      </c>
      <c r="N22" s="55">
        <f t="shared" si="7"/>
        <v>1.6931506849315068</v>
      </c>
      <c r="O22" s="56">
        <f t="shared" si="8"/>
        <v>71.727090410958908</v>
      </c>
    </row>
    <row r="23" spans="1:15" ht="14.1" customHeight="1" x14ac:dyDescent="0.2">
      <c r="A23" s="11"/>
      <c r="B23" s="11"/>
      <c r="C23" s="11">
        <v>9</v>
      </c>
      <c r="D23" s="59">
        <f t="shared" si="9"/>
        <v>14275.054</v>
      </c>
      <c r="E23" s="59">
        <f t="shared" si="3"/>
        <v>11624.54</v>
      </c>
      <c r="F23" s="54">
        <f>IF($F$9="A",Data!$N$6,IF($F$9="B",Data!$N$7,IF($F$9="C",Data!$N$8,IF($F$9="D",Data!$N$9,0))))</f>
        <v>618</v>
      </c>
      <c r="G23" s="57">
        <f t="shared" si="4"/>
        <v>26517.594000000001</v>
      </c>
      <c r="H23" s="58">
        <f t="shared" si="0"/>
        <v>1189.5878333333333</v>
      </c>
      <c r="I23" s="58">
        <f t="shared" si="0"/>
        <v>968.7116666666667</v>
      </c>
      <c r="J23" s="58">
        <f t="shared" si="5"/>
        <v>51.5</v>
      </c>
      <c r="K23" s="57">
        <f t="shared" si="6"/>
        <v>2209.7995000000001</v>
      </c>
      <c r="L23" s="55">
        <f t="shared" si="1"/>
        <v>39.109736986301371</v>
      </c>
      <c r="M23" s="55">
        <f t="shared" si="2"/>
        <v>31.84805479452055</v>
      </c>
      <c r="N23" s="55">
        <f t="shared" si="7"/>
        <v>1.6931506849315068</v>
      </c>
      <c r="O23" s="56">
        <f t="shared" si="8"/>
        <v>72.650942465753431</v>
      </c>
    </row>
    <row r="24" spans="1:15" ht="14.1" customHeight="1" x14ac:dyDescent="0.2">
      <c r="A24" s="11"/>
      <c r="B24" s="11"/>
      <c r="C24" s="11">
        <v>10</v>
      </c>
      <c r="D24" s="59">
        <f t="shared" si="9"/>
        <v>14612.260000000002</v>
      </c>
      <c r="E24" s="59">
        <f t="shared" si="3"/>
        <v>11624.54</v>
      </c>
      <c r="F24" s="54">
        <f>IF($F$9="A",Data!$N$6,IF($F$9="B",Data!$N$7,IF($F$9="C",Data!$N$8,IF($F$9="D",Data!$N$9,0))))</f>
        <v>618</v>
      </c>
      <c r="G24" s="57">
        <f t="shared" si="4"/>
        <v>26854.800000000003</v>
      </c>
      <c r="H24" s="58">
        <f t="shared" si="0"/>
        <v>1217.6883333333335</v>
      </c>
      <c r="I24" s="58">
        <f t="shared" si="0"/>
        <v>968.7116666666667</v>
      </c>
      <c r="J24" s="58">
        <f t="shared" si="5"/>
        <v>51.5</v>
      </c>
      <c r="K24" s="57">
        <f t="shared" si="6"/>
        <v>2237.9</v>
      </c>
      <c r="L24" s="55">
        <f t="shared" si="1"/>
        <v>40.033589041095894</v>
      </c>
      <c r="M24" s="55">
        <f t="shared" si="2"/>
        <v>31.84805479452055</v>
      </c>
      <c r="N24" s="55">
        <f t="shared" si="7"/>
        <v>1.6931506849315068</v>
      </c>
      <c r="O24" s="56">
        <f t="shared" si="8"/>
        <v>73.574794520547954</v>
      </c>
    </row>
    <row r="25" spans="1:15" ht="14.1" customHeight="1" x14ac:dyDescent="0.2">
      <c r="A25" s="11"/>
      <c r="B25" s="11"/>
      <c r="C25" s="11">
        <v>11</v>
      </c>
      <c r="D25" s="59">
        <f t="shared" si="9"/>
        <v>14949.466</v>
      </c>
      <c r="E25" s="59">
        <f t="shared" si="3"/>
        <v>11624.54</v>
      </c>
      <c r="F25" s="54">
        <f>IF($F$9="A",Data!$N$6,IF($F$9="B",Data!$N$7,IF($F$9="C",Data!$N$8,IF($F$9="D",Data!$N$9,0))))</f>
        <v>618</v>
      </c>
      <c r="G25" s="57">
        <f t="shared" si="4"/>
        <v>27192.006000000001</v>
      </c>
      <c r="H25" s="58">
        <f t="shared" si="0"/>
        <v>1245.7888333333333</v>
      </c>
      <c r="I25" s="58">
        <f t="shared" si="0"/>
        <v>968.7116666666667</v>
      </c>
      <c r="J25" s="58">
        <f t="shared" si="5"/>
        <v>51.5</v>
      </c>
      <c r="K25" s="57">
        <f t="shared" si="6"/>
        <v>2266.0005000000001</v>
      </c>
      <c r="L25" s="55">
        <f t="shared" si="1"/>
        <v>40.95744109589041</v>
      </c>
      <c r="M25" s="55">
        <f t="shared" si="2"/>
        <v>31.84805479452055</v>
      </c>
      <c r="N25" s="55">
        <f t="shared" si="7"/>
        <v>1.6931506849315068</v>
      </c>
      <c r="O25" s="56">
        <f t="shared" si="8"/>
        <v>74.498646575342462</v>
      </c>
    </row>
    <row r="26" spans="1:15" ht="14.1" customHeight="1" x14ac:dyDescent="0.2">
      <c r="A26" s="11"/>
      <c r="B26" s="11"/>
      <c r="C26" s="11">
        <v>12</v>
      </c>
      <c r="D26" s="59">
        <f t="shared" si="9"/>
        <v>15286.672</v>
      </c>
      <c r="E26" s="59">
        <f t="shared" si="3"/>
        <v>11624.54</v>
      </c>
      <c r="F26" s="54">
        <f>IF($F$9="A",Data!$N$6,IF($F$9="B",Data!$N$7,IF($F$9="C",Data!$N$8,IF($F$9="D",Data!$N$9,0))))</f>
        <v>618</v>
      </c>
      <c r="G26" s="57">
        <f t="shared" si="4"/>
        <v>27529.212</v>
      </c>
      <c r="H26" s="58">
        <f t="shared" si="0"/>
        <v>1273.8893333333333</v>
      </c>
      <c r="I26" s="58">
        <f t="shared" si="0"/>
        <v>968.7116666666667</v>
      </c>
      <c r="J26" s="58">
        <f t="shared" si="5"/>
        <v>51.5</v>
      </c>
      <c r="K26" s="57">
        <f t="shared" si="6"/>
        <v>2294.1010000000001</v>
      </c>
      <c r="L26" s="55">
        <f t="shared" si="1"/>
        <v>41.881293150684932</v>
      </c>
      <c r="M26" s="55">
        <f t="shared" si="2"/>
        <v>31.84805479452055</v>
      </c>
      <c r="N26" s="55">
        <f t="shared" si="7"/>
        <v>1.6931506849315068</v>
      </c>
      <c r="O26" s="56">
        <f t="shared" si="8"/>
        <v>75.422498630137</v>
      </c>
    </row>
    <row r="27" spans="1:15" ht="14.1" customHeight="1" x14ac:dyDescent="0.2">
      <c r="A27" s="11"/>
      <c r="B27" s="11"/>
      <c r="C27" s="11">
        <v>13</v>
      </c>
      <c r="D27" s="59">
        <f t="shared" si="9"/>
        <v>15623.878000000001</v>
      </c>
      <c r="E27" s="59">
        <f t="shared" si="3"/>
        <v>11624.54</v>
      </c>
      <c r="F27" s="54">
        <f>IF($F$9="A",Data!$N$6,IF($F$9="B",Data!$N$7,IF($F$9="C",Data!$N$8,IF($F$9="D",Data!$N$9,0))))</f>
        <v>618</v>
      </c>
      <c r="G27" s="57">
        <f t="shared" si="4"/>
        <v>27866.418000000001</v>
      </c>
      <c r="H27" s="58">
        <f t="shared" si="0"/>
        <v>1301.9898333333333</v>
      </c>
      <c r="I27" s="58">
        <f t="shared" si="0"/>
        <v>968.7116666666667</v>
      </c>
      <c r="J27" s="58">
        <f t="shared" si="5"/>
        <v>51.5</v>
      </c>
      <c r="K27" s="57">
        <f t="shared" si="6"/>
        <v>2322.2015000000001</v>
      </c>
      <c r="L27" s="55">
        <f t="shared" si="1"/>
        <v>42.805145205479455</v>
      </c>
      <c r="M27" s="55">
        <f t="shared" si="2"/>
        <v>31.84805479452055</v>
      </c>
      <c r="N27" s="55">
        <f t="shared" si="7"/>
        <v>1.6931506849315068</v>
      </c>
      <c r="O27" s="56">
        <f t="shared" si="8"/>
        <v>76.346350684931508</v>
      </c>
    </row>
    <row r="28" spans="1:15" ht="14.1" customHeight="1" x14ac:dyDescent="0.2">
      <c r="A28" s="11"/>
      <c r="B28" s="11"/>
      <c r="C28" s="11">
        <v>14</v>
      </c>
      <c r="D28" s="59">
        <f t="shared" si="9"/>
        <v>15961.084000000001</v>
      </c>
      <c r="E28" s="59">
        <f t="shared" si="3"/>
        <v>11624.54</v>
      </c>
      <c r="F28" s="54">
        <f>IF($F$9="A",Data!$N$6,IF($F$9="B",Data!$N$7,IF($F$9="C",Data!$N$8,IF($F$9="D",Data!$N$9,0))))</f>
        <v>618</v>
      </c>
      <c r="G28" s="57">
        <f t="shared" si="4"/>
        <v>28203.624000000003</v>
      </c>
      <c r="H28" s="58">
        <f t="shared" si="0"/>
        <v>1330.0903333333333</v>
      </c>
      <c r="I28" s="58">
        <f t="shared" si="0"/>
        <v>968.7116666666667</v>
      </c>
      <c r="J28" s="58">
        <f t="shared" si="5"/>
        <v>51.5</v>
      </c>
      <c r="K28" s="57">
        <f t="shared" si="6"/>
        <v>2350.3020000000001</v>
      </c>
      <c r="L28" s="55">
        <f t="shared" si="1"/>
        <v>43.728997260273978</v>
      </c>
      <c r="M28" s="55">
        <f t="shared" si="2"/>
        <v>31.84805479452055</v>
      </c>
      <c r="N28" s="55">
        <f t="shared" si="7"/>
        <v>1.6931506849315068</v>
      </c>
      <c r="O28" s="56">
        <f>SUM(L28:N28)</f>
        <v>77.270202739726045</v>
      </c>
    </row>
    <row r="29" spans="1:15" ht="14.1" customHeight="1" x14ac:dyDescent="0.2">
      <c r="A29" s="11"/>
      <c r="B29" s="11"/>
      <c r="C29" s="11">
        <v>15</v>
      </c>
      <c r="D29" s="59">
        <f t="shared" si="9"/>
        <v>16298.29</v>
      </c>
      <c r="E29" s="59">
        <f t="shared" si="3"/>
        <v>11624.54</v>
      </c>
      <c r="F29" s="54">
        <f>IF($F$9="A",Data!$N$6,IF($F$9="B",Data!$N$7,IF($F$9="C",Data!$N$8,IF($F$9="D",Data!$N$9,0))))</f>
        <v>618</v>
      </c>
      <c r="G29" s="57">
        <f t="shared" si="4"/>
        <v>28540.83</v>
      </c>
      <c r="H29" s="58">
        <f t="shared" si="0"/>
        <v>1358.1908333333333</v>
      </c>
      <c r="I29" s="58">
        <f t="shared" si="0"/>
        <v>968.7116666666667</v>
      </c>
      <c r="J29" s="58">
        <f t="shared" si="5"/>
        <v>51.5</v>
      </c>
      <c r="K29" s="57">
        <f t="shared" si="6"/>
        <v>2378.4025000000001</v>
      </c>
      <c r="L29" s="55">
        <f t="shared" si="1"/>
        <v>44.652849315068494</v>
      </c>
      <c r="M29" s="55">
        <f t="shared" si="2"/>
        <v>31.84805479452055</v>
      </c>
      <c r="N29" s="55">
        <f t="shared" si="7"/>
        <v>1.6931506849315068</v>
      </c>
      <c r="O29" s="56">
        <f t="shared" si="8"/>
        <v>78.194054794520554</v>
      </c>
    </row>
    <row r="30" spans="1:15" ht="14.1" customHeight="1" x14ac:dyDescent="0.2">
      <c r="A30" s="11"/>
      <c r="B30" s="11"/>
      <c r="C30" s="11">
        <v>16</v>
      </c>
      <c r="D30" s="59">
        <f t="shared" si="9"/>
        <v>16635.495999999999</v>
      </c>
      <c r="E30" s="59">
        <f t="shared" si="3"/>
        <v>11624.54</v>
      </c>
      <c r="F30" s="54">
        <f>IF($F$9="A",Data!$N$6,IF($F$9="B",Data!$N$7,IF($F$9="C",Data!$N$8,IF($F$9="D",Data!$N$9,0))))</f>
        <v>618</v>
      </c>
      <c r="G30" s="57">
        <f t="shared" si="4"/>
        <v>28878.036</v>
      </c>
      <c r="H30" s="58">
        <f t="shared" si="0"/>
        <v>1386.2913333333333</v>
      </c>
      <c r="I30" s="58">
        <f t="shared" si="0"/>
        <v>968.7116666666667</v>
      </c>
      <c r="J30" s="58">
        <f t="shared" si="5"/>
        <v>51.5</v>
      </c>
      <c r="K30" s="57">
        <f t="shared" si="6"/>
        <v>2406.5030000000002</v>
      </c>
      <c r="L30" s="55">
        <f t="shared" si="1"/>
        <v>45.576701369863009</v>
      </c>
      <c r="M30" s="55">
        <f t="shared" si="2"/>
        <v>31.84805479452055</v>
      </c>
      <c r="N30" s="55">
        <f t="shared" si="7"/>
        <v>1.6931506849315068</v>
      </c>
      <c r="O30" s="56">
        <f t="shared" si="8"/>
        <v>79.117906849315062</v>
      </c>
    </row>
    <row r="31" spans="1:15" ht="14.1" customHeight="1" x14ac:dyDescent="0.2">
      <c r="A31" s="11"/>
      <c r="B31" s="11"/>
      <c r="C31" s="11">
        <v>17</v>
      </c>
      <c r="D31" s="59">
        <f t="shared" si="9"/>
        <v>16972.702000000001</v>
      </c>
      <c r="E31" s="59">
        <f t="shared" si="3"/>
        <v>11624.54</v>
      </c>
      <c r="F31" s="54">
        <f>IF($F$9="A",Data!$N$6,IF($F$9="B",Data!$N$7,IF($F$9="C",Data!$N$8,IF($F$9="D",Data!$N$9,0))))</f>
        <v>618</v>
      </c>
      <c r="G31" s="57">
        <f t="shared" si="4"/>
        <v>29215.242000000002</v>
      </c>
      <c r="H31" s="58">
        <f t="shared" si="0"/>
        <v>1414.3918333333334</v>
      </c>
      <c r="I31" s="58">
        <f t="shared" si="0"/>
        <v>968.7116666666667</v>
      </c>
      <c r="J31" s="58">
        <f t="shared" si="5"/>
        <v>51.5</v>
      </c>
      <c r="K31" s="57">
        <f t="shared" si="6"/>
        <v>2434.6035000000002</v>
      </c>
      <c r="L31" s="55">
        <f t="shared" si="1"/>
        <v>46.500553424657539</v>
      </c>
      <c r="M31" s="55">
        <f t="shared" si="2"/>
        <v>31.84805479452055</v>
      </c>
      <c r="N31" s="55">
        <f t="shared" si="7"/>
        <v>1.6931506849315068</v>
      </c>
      <c r="O31" s="56">
        <f t="shared" si="8"/>
        <v>80.041758904109599</v>
      </c>
    </row>
    <row r="32" spans="1:15" ht="14.1" customHeight="1" x14ac:dyDescent="0.2">
      <c r="A32" s="11"/>
      <c r="B32" s="11"/>
      <c r="C32" s="11">
        <v>18</v>
      </c>
      <c r="D32" s="59">
        <f t="shared" si="9"/>
        <v>17309.908000000003</v>
      </c>
      <c r="E32" s="59">
        <f t="shared" si="3"/>
        <v>11624.54</v>
      </c>
      <c r="F32" s="54">
        <f>IF($F$9="A",Data!$N$6,IF($F$9="B",Data!$N$7,IF($F$9="C",Data!$N$8,IF($F$9="D",Data!$N$9,0))))</f>
        <v>618</v>
      </c>
      <c r="G32" s="57">
        <f t="shared" si="4"/>
        <v>29552.448000000004</v>
      </c>
      <c r="H32" s="58">
        <f t="shared" si="0"/>
        <v>1442.4923333333336</v>
      </c>
      <c r="I32" s="58">
        <f t="shared" si="0"/>
        <v>968.7116666666667</v>
      </c>
      <c r="J32" s="58">
        <f t="shared" si="5"/>
        <v>51.5</v>
      </c>
      <c r="K32" s="57">
        <f t="shared" si="6"/>
        <v>2462.7040000000002</v>
      </c>
      <c r="L32" s="55">
        <f t="shared" si="1"/>
        <v>47.424405479452062</v>
      </c>
      <c r="M32" s="55">
        <f t="shared" si="2"/>
        <v>31.84805479452055</v>
      </c>
      <c r="N32" s="55">
        <f t="shared" si="7"/>
        <v>1.6931506849315068</v>
      </c>
      <c r="O32" s="56">
        <f t="shared" si="8"/>
        <v>80.965610958904122</v>
      </c>
    </row>
    <row r="33" spans="1:15" ht="14.1" customHeight="1" x14ac:dyDescent="0.2">
      <c r="A33" s="11"/>
      <c r="B33" s="11"/>
      <c r="C33" s="11">
        <v>19</v>
      </c>
      <c r="D33" s="59">
        <f t="shared" si="9"/>
        <v>17647.114000000001</v>
      </c>
      <c r="E33" s="59">
        <f t="shared" si="3"/>
        <v>11624.54</v>
      </c>
      <c r="F33" s="54">
        <f>IF($F$9="A",Data!$N$6,IF($F$9="B",Data!$N$7,IF($F$9="C",Data!$N$8,IF($F$9="D",Data!$N$9,0))))</f>
        <v>618</v>
      </c>
      <c r="G33" s="57">
        <f t="shared" si="4"/>
        <v>29889.654000000002</v>
      </c>
      <c r="H33" s="58">
        <f t="shared" si="0"/>
        <v>1470.5928333333334</v>
      </c>
      <c r="I33" s="58">
        <f t="shared" si="0"/>
        <v>968.7116666666667</v>
      </c>
      <c r="J33" s="58">
        <f t="shared" si="5"/>
        <v>51.5</v>
      </c>
      <c r="K33" s="57">
        <f t="shared" si="6"/>
        <v>2490.8045000000002</v>
      </c>
      <c r="L33" s="55">
        <f t="shared" si="1"/>
        <v>48.348257534246578</v>
      </c>
      <c r="M33" s="55">
        <f t="shared" si="2"/>
        <v>31.84805479452055</v>
      </c>
      <c r="N33" s="55">
        <f t="shared" si="7"/>
        <v>1.6931506849315068</v>
      </c>
      <c r="O33" s="56">
        <f t="shared" si="8"/>
        <v>81.889463013698645</v>
      </c>
    </row>
    <row r="34" spans="1:15" ht="14.1" customHeight="1" x14ac:dyDescent="0.2">
      <c r="A34" s="11"/>
      <c r="B34" s="11"/>
      <c r="C34" s="11">
        <v>20</v>
      </c>
      <c r="D34" s="59">
        <f t="shared" si="9"/>
        <v>17984.32</v>
      </c>
      <c r="E34" s="59">
        <f t="shared" si="3"/>
        <v>11624.54</v>
      </c>
      <c r="F34" s="54">
        <f>IF($F$9="A",Data!$N$6,IF($F$9="B",Data!$N$7,IF($F$9="C",Data!$N$8,IF($F$9="D",Data!$N$9,0))))</f>
        <v>618</v>
      </c>
      <c r="G34" s="57">
        <f t="shared" si="4"/>
        <v>30226.86</v>
      </c>
      <c r="H34" s="58">
        <f t="shared" si="0"/>
        <v>1498.6933333333334</v>
      </c>
      <c r="I34" s="58">
        <f t="shared" si="0"/>
        <v>968.7116666666667</v>
      </c>
      <c r="J34" s="58">
        <f t="shared" si="5"/>
        <v>51.5</v>
      </c>
      <c r="K34" s="57">
        <f t="shared" si="6"/>
        <v>2518.9050000000002</v>
      </c>
      <c r="L34" s="55">
        <f t="shared" si="1"/>
        <v>49.272109589041094</v>
      </c>
      <c r="M34" s="55">
        <f t="shared" si="2"/>
        <v>31.84805479452055</v>
      </c>
      <c r="N34" s="55">
        <f t="shared" si="7"/>
        <v>1.6931506849315068</v>
      </c>
      <c r="O34" s="56">
        <f t="shared" si="8"/>
        <v>82.813315068493154</v>
      </c>
    </row>
    <row r="35" spans="1:15" ht="14.1" customHeight="1" x14ac:dyDescent="0.2">
      <c r="A35" s="11"/>
      <c r="B35" s="11"/>
      <c r="C35" s="11">
        <v>21</v>
      </c>
      <c r="D35" s="59">
        <f t="shared" si="9"/>
        <v>18321.526000000002</v>
      </c>
      <c r="E35" s="59">
        <f t="shared" si="3"/>
        <v>11624.54</v>
      </c>
      <c r="F35" s="54">
        <f>IF($F$9="A",Data!$N$6,IF($F$9="B",Data!$N$7,IF($F$9="C",Data!$N$8,IF($F$9="D",Data!$N$9,0))))</f>
        <v>618</v>
      </c>
      <c r="G35" s="57">
        <f t="shared" si="4"/>
        <v>30564.066000000003</v>
      </c>
      <c r="H35" s="58">
        <f t="shared" si="0"/>
        <v>1526.7938333333334</v>
      </c>
      <c r="I35" s="58">
        <f t="shared" si="0"/>
        <v>968.7116666666667</v>
      </c>
      <c r="J35" s="58">
        <f t="shared" si="5"/>
        <v>51.5</v>
      </c>
      <c r="K35" s="57">
        <f t="shared" si="6"/>
        <v>2547.0055000000002</v>
      </c>
      <c r="L35" s="55">
        <f t="shared" si="1"/>
        <v>50.195961643835624</v>
      </c>
      <c r="M35" s="55">
        <f t="shared" si="2"/>
        <v>31.84805479452055</v>
      </c>
      <c r="N35" s="55">
        <f t="shared" si="7"/>
        <v>1.6931506849315068</v>
      </c>
      <c r="O35" s="56">
        <f t="shared" si="8"/>
        <v>83.737167123287691</v>
      </c>
    </row>
    <row r="36" spans="1:15" ht="14.1" customHeight="1" x14ac:dyDescent="0.2">
      <c r="A36" s="11"/>
      <c r="B36" s="11"/>
      <c r="C36" s="11">
        <v>22</v>
      </c>
      <c r="D36" s="59">
        <f t="shared" si="9"/>
        <v>18658.732</v>
      </c>
      <c r="E36" s="59">
        <f t="shared" si="3"/>
        <v>11624.54</v>
      </c>
      <c r="F36" s="54">
        <f>IF($F$9="A",Data!$N$6,IF($F$9="B",Data!$N$7,IF($F$9="C",Data!$N$8,IF($F$9="D",Data!$N$9,0))))</f>
        <v>618</v>
      </c>
      <c r="G36" s="57">
        <f t="shared" si="4"/>
        <v>30901.272000000001</v>
      </c>
      <c r="H36" s="58">
        <f t="shared" si="0"/>
        <v>1554.8943333333334</v>
      </c>
      <c r="I36" s="58">
        <f t="shared" si="0"/>
        <v>968.7116666666667</v>
      </c>
      <c r="J36" s="58">
        <f t="shared" si="5"/>
        <v>51.5</v>
      </c>
      <c r="K36" s="57">
        <f t="shared" si="6"/>
        <v>2575.1060000000002</v>
      </c>
      <c r="L36" s="55">
        <f t="shared" si="1"/>
        <v>51.119813698630139</v>
      </c>
      <c r="M36" s="55">
        <f t="shared" si="2"/>
        <v>31.84805479452055</v>
      </c>
      <c r="N36" s="55">
        <f t="shared" si="7"/>
        <v>1.6931506849315068</v>
      </c>
      <c r="O36" s="56">
        <f t="shared" si="8"/>
        <v>84.661019178082199</v>
      </c>
    </row>
    <row r="37" spans="1:15" ht="14.1" customHeight="1" x14ac:dyDescent="0.2">
      <c r="A37" s="11"/>
      <c r="B37" s="11"/>
      <c r="C37" s="11">
        <v>23</v>
      </c>
      <c r="D37" s="59">
        <f t="shared" si="9"/>
        <v>18995.938000000002</v>
      </c>
      <c r="E37" s="59">
        <f t="shared" si="3"/>
        <v>11624.54</v>
      </c>
      <c r="F37" s="54">
        <f>IF($F$9="A",Data!$N$6,IF($F$9="B",Data!$N$7,IF($F$9="C",Data!$N$8,IF($F$9="D",Data!$N$9,0))))</f>
        <v>618</v>
      </c>
      <c r="G37" s="57">
        <f t="shared" si="4"/>
        <v>31238.478000000003</v>
      </c>
      <c r="H37" s="58">
        <f t="shared" si="0"/>
        <v>1582.9948333333334</v>
      </c>
      <c r="I37" s="58">
        <f t="shared" si="0"/>
        <v>968.7116666666667</v>
      </c>
      <c r="J37" s="58">
        <f t="shared" si="5"/>
        <v>51.5</v>
      </c>
      <c r="K37" s="57">
        <f t="shared" si="6"/>
        <v>2603.2065000000002</v>
      </c>
      <c r="L37" s="55">
        <f t="shared" si="1"/>
        <v>52.043665753424662</v>
      </c>
      <c r="M37" s="55">
        <f t="shared" si="2"/>
        <v>31.84805479452055</v>
      </c>
      <c r="N37" s="55">
        <f t="shared" si="7"/>
        <v>1.6931506849315068</v>
      </c>
      <c r="O37" s="56">
        <f t="shared" si="8"/>
        <v>85.584871232876722</v>
      </c>
    </row>
    <row r="38" spans="1:15" ht="14.1" customHeight="1" x14ac:dyDescent="0.2">
      <c r="A38" s="11"/>
      <c r="B38" s="11"/>
      <c r="C38" s="11">
        <v>24</v>
      </c>
      <c r="D38" s="59">
        <f t="shared" si="9"/>
        <v>19333.144</v>
      </c>
      <c r="E38" s="59">
        <f t="shared" si="3"/>
        <v>11624.54</v>
      </c>
      <c r="F38" s="54">
        <f>IF($F$9="A",Data!$N$6,IF($F$9="B",Data!$N$7,IF($F$9="C",Data!$N$8,IF($F$9="D",Data!$N$9,0))))</f>
        <v>618</v>
      </c>
      <c r="G38" s="57">
        <f t="shared" si="4"/>
        <v>31575.684000000001</v>
      </c>
      <c r="H38" s="58">
        <f t="shared" si="0"/>
        <v>1611.0953333333334</v>
      </c>
      <c r="I38" s="58">
        <f t="shared" si="0"/>
        <v>968.7116666666667</v>
      </c>
      <c r="J38" s="58">
        <f t="shared" si="5"/>
        <v>51.5</v>
      </c>
      <c r="K38" s="57">
        <f t="shared" si="6"/>
        <v>2631.3070000000002</v>
      </c>
      <c r="L38" s="55">
        <f t="shared" si="1"/>
        <v>52.967517808219178</v>
      </c>
      <c r="M38" s="55">
        <f t="shared" si="2"/>
        <v>31.84805479452055</v>
      </c>
      <c r="N38" s="55">
        <f t="shared" si="7"/>
        <v>1.6931506849315068</v>
      </c>
      <c r="O38" s="56">
        <f t="shared" si="8"/>
        <v>86.508723287671245</v>
      </c>
    </row>
    <row r="39" spans="1:15" ht="14.1" customHeight="1" x14ac:dyDescent="0.2">
      <c r="A39" s="11"/>
      <c r="B39" s="11"/>
      <c r="C39" s="11">
        <v>25</v>
      </c>
      <c r="D39" s="59">
        <f t="shared" si="9"/>
        <v>19670.349999999999</v>
      </c>
      <c r="E39" s="59">
        <f t="shared" si="3"/>
        <v>11624.54</v>
      </c>
      <c r="F39" s="54">
        <f>IF($F$9="A",Data!$N$6,IF($F$9="B",Data!$N$7,IF($F$9="C",Data!$N$8,IF($F$9="D",Data!$N$9,0))))</f>
        <v>618</v>
      </c>
      <c r="G39" s="57">
        <f t="shared" si="4"/>
        <v>31912.89</v>
      </c>
      <c r="H39" s="58">
        <f t="shared" si="0"/>
        <v>1639.1958333333332</v>
      </c>
      <c r="I39" s="58">
        <f t="shared" si="0"/>
        <v>968.7116666666667</v>
      </c>
      <c r="J39" s="58">
        <f t="shared" si="5"/>
        <v>51.5</v>
      </c>
      <c r="K39" s="57">
        <f t="shared" si="6"/>
        <v>2659.4074999999998</v>
      </c>
      <c r="L39" s="55">
        <f t="shared" si="1"/>
        <v>53.891369863013693</v>
      </c>
      <c r="M39" s="55">
        <f t="shared" si="2"/>
        <v>31.84805479452055</v>
      </c>
      <c r="N39" s="55">
        <f t="shared" si="7"/>
        <v>1.6931506849315068</v>
      </c>
      <c r="O39" s="56">
        <f>SUM(L39:N39)</f>
        <v>87.432575342465753</v>
      </c>
    </row>
    <row r="40" spans="1:15" ht="14.1" customHeight="1" x14ac:dyDescent="0.2">
      <c r="A40" s="11"/>
      <c r="B40" s="11"/>
      <c r="C40" s="11">
        <v>26</v>
      </c>
      <c r="D40" s="59">
        <f t="shared" si="9"/>
        <v>20007.556</v>
      </c>
      <c r="E40" s="59">
        <f t="shared" si="3"/>
        <v>11624.54</v>
      </c>
      <c r="F40" s="54">
        <f>IF($F$9="A",Data!$N$6,IF($F$9="B",Data!$N$7,IF($F$9="C",Data!$N$8,IF($F$9="D",Data!$N$9,0))))</f>
        <v>618</v>
      </c>
      <c r="G40" s="57">
        <f t="shared" si="4"/>
        <v>32250.096000000001</v>
      </c>
      <c r="H40" s="58">
        <f t="shared" si="0"/>
        <v>1667.2963333333335</v>
      </c>
      <c r="I40" s="58">
        <f t="shared" si="0"/>
        <v>968.7116666666667</v>
      </c>
      <c r="J40" s="58">
        <f t="shared" si="5"/>
        <v>51.5</v>
      </c>
      <c r="K40" s="57">
        <f t="shared" si="6"/>
        <v>2687.5080000000003</v>
      </c>
      <c r="L40" s="55">
        <f t="shared" si="1"/>
        <v>54.815221917808223</v>
      </c>
      <c r="M40" s="55">
        <f t="shared" si="2"/>
        <v>31.84805479452055</v>
      </c>
      <c r="N40" s="55">
        <f t="shared" si="7"/>
        <v>1.6931506849315068</v>
      </c>
      <c r="O40" s="56">
        <f t="shared" si="8"/>
        <v>88.35642739726029</v>
      </c>
    </row>
    <row r="41" spans="1:15" ht="14.1" customHeight="1" x14ac:dyDescent="0.2">
      <c r="A41" s="11"/>
      <c r="B41" s="11"/>
      <c r="C41" s="11">
        <v>27</v>
      </c>
      <c r="D41" s="59">
        <f t="shared" si="9"/>
        <v>20344.762000000002</v>
      </c>
      <c r="E41" s="59">
        <f t="shared" si="3"/>
        <v>11624.54</v>
      </c>
      <c r="F41" s="54">
        <f>IF($F$9="A",Data!$N$6,IF($F$9="B",Data!$N$7,IF($F$9="C",Data!$N$8,IF($F$9="D",Data!$N$9,0))))</f>
        <v>618</v>
      </c>
      <c r="G41" s="57">
        <f t="shared" si="4"/>
        <v>32587.302000000003</v>
      </c>
      <c r="H41" s="58">
        <f t="shared" si="0"/>
        <v>1695.3968333333335</v>
      </c>
      <c r="I41" s="58">
        <f t="shared" si="0"/>
        <v>968.7116666666667</v>
      </c>
      <c r="J41" s="58">
        <f t="shared" si="5"/>
        <v>51.5</v>
      </c>
      <c r="K41" s="57">
        <f t="shared" si="6"/>
        <v>2715.6085000000003</v>
      </c>
      <c r="L41" s="55">
        <f t="shared" si="1"/>
        <v>55.739073972602746</v>
      </c>
      <c r="M41" s="55">
        <f t="shared" si="2"/>
        <v>31.84805479452055</v>
      </c>
      <c r="N41" s="55">
        <f t="shared" si="7"/>
        <v>1.6931506849315068</v>
      </c>
      <c r="O41" s="56">
        <f t="shared" si="8"/>
        <v>89.280279452054799</v>
      </c>
    </row>
    <row r="42" spans="1:15" ht="14.1" customHeight="1" x14ac:dyDescent="0.2">
      <c r="A42" s="11"/>
      <c r="B42" s="11"/>
      <c r="C42" s="11">
        <v>28</v>
      </c>
      <c r="D42" s="59">
        <f t="shared" si="9"/>
        <v>20681.968000000001</v>
      </c>
      <c r="E42" s="59">
        <f t="shared" si="3"/>
        <v>11624.54</v>
      </c>
      <c r="F42" s="54">
        <f>IF($F$9="A",Data!$N$6,IF($F$9="B",Data!$N$7,IF($F$9="C",Data!$N$8,IF($F$9="D",Data!$N$9,0))))</f>
        <v>618</v>
      </c>
      <c r="G42" s="57">
        <f t="shared" si="4"/>
        <v>32924.508000000002</v>
      </c>
      <c r="H42" s="58">
        <f t="shared" si="0"/>
        <v>1723.4973333333335</v>
      </c>
      <c r="I42" s="58">
        <f t="shared" si="0"/>
        <v>968.7116666666667</v>
      </c>
      <c r="J42" s="58">
        <f t="shared" si="5"/>
        <v>51.5</v>
      </c>
      <c r="K42" s="57">
        <f t="shared" si="6"/>
        <v>2743.7090000000003</v>
      </c>
      <c r="L42" s="55">
        <f t="shared" si="1"/>
        <v>56.662926027397262</v>
      </c>
      <c r="M42" s="55">
        <f t="shared" si="2"/>
        <v>31.84805479452055</v>
      </c>
      <c r="N42" s="55">
        <f t="shared" si="7"/>
        <v>1.6931506849315068</v>
      </c>
      <c r="O42" s="56">
        <f t="shared" si="8"/>
        <v>90.204131506849322</v>
      </c>
    </row>
    <row r="43" spans="1:15" ht="14.1" customHeight="1" x14ac:dyDescent="0.2">
      <c r="A43" s="11"/>
      <c r="B43" s="11"/>
      <c r="C43" s="11">
        <v>29</v>
      </c>
      <c r="D43" s="59">
        <f t="shared" si="9"/>
        <v>21019.173999999999</v>
      </c>
      <c r="E43" s="59">
        <f t="shared" si="3"/>
        <v>11624.54</v>
      </c>
      <c r="F43" s="54">
        <f>IF($F$9="A",Data!$N$6,IF($F$9="B",Data!$N$7,IF($F$9="C",Data!$N$8,IF($F$9="D",Data!$N$9,0))))</f>
        <v>618</v>
      </c>
      <c r="G43" s="57">
        <f t="shared" si="4"/>
        <v>33261.714</v>
      </c>
      <c r="H43" s="58">
        <f t="shared" si="0"/>
        <v>1751.5978333333333</v>
      </c>
      <c r="I43" s="58">
        <f t="shared" si="0"/>
        <v>968.7116666666667</v>
      </c>
      <c r="J43" s="58">
        <f t="shared" si="5"/>
        <v>51.5</v>
      </c>
      <c r="K43" s="57">
        <f t="shared" si="6"/>
        <v>2771.8094999999998</v>
      </c>
      <c r="L43" s="55">
        <f t="shared" si="1"/>
        <v>57.586778082191778</v>
      </c>
      <c r="M43" s="55">
        <f t="shared" si="2"/>
        <v>31.84805479452055</v>
      </c>
      <c r="N43" s="55">
        <f t="shared" si="7"/>
        <v>1.6931506849315068</v>
      </c>
      <c r="O43" s="56">
        <f t="shared" si="8"/>
        <v>91.127983561643845</v>
      </c>
    </row>
    <row r="44" spans="1:15" ht="14.1" customHeight="1" x14ac:dyDescent="0.2">
      <c r="A44" s="11"/>
      <c r="B44" s="11"/>
      <c r="C44" s="11">
        <v>30</v>
      </c>
      <c r="D44" s="59">
        <f t="shared" si="9"/>
        <v>21356.38</v>
      </c>
      <c r="E44" s="59">
        <f t="shared" si="3"/>
        <v>11624.54</v>
      </c>
      <c r="F44" s="54">
        <f>IF($F$9="A",Data!$N$6,IF($F$9="B",Data!$N$7,IF($F$9="C",Data!$N$8,IF($F$9="D",Data!$N$9,0))))</f>
        <v>618</v>
      </c>
      <c r="G44" s="57">
        <f t="shared" si="4"/>
        <v>33598.92</v>
      </c>
      <c r="H44" s="58">
        <f t="shared" si="0"/>
        <v>1779.6983333333335</v>
      </c>
      <c r="I44" s="58">
        <f t="shared" si="0"/>
        <v>968.7116666666667</v>
      </c>
      <c r="J44" s="58">
        <f t="shared" si="5"/>
        <v>51.5</v>
      </c>
      <c r="K44" s="57">
        <f t="shared" si="6"/>
        <v>2799.9100000000003</v>
      </c>
      <c r="L44" s="55">
        <f t="shared" si="1"/>
        <v>58.510630136986308</v>
      </c>
      <c r="M44" s="55">
        <f t="shared" si="2"/>
        <v>31.84805479452055</v>
      </c>
      <c r="N44" s="55">
        <f t="shared" si="7"/>
        <v>1.6931506849315068</v>
      </c>
      <c r="O44" s="56">
        <f t="shared" si="8"/>
        <v>92.051835616438368</v>
      </c>
    </row>
    <row r="45" spans="1:15" ht="14.1" customHeight="1" x14ac:dyDescent="0.2">
      <c r="A45" s="11"/>
      <c r="B45" s="11"/>
      <c r="C45" s="11">
        <v>31</v>
      </c>
      <c r="D45" s="59">
        <f t="shared" si="9"/>
        <v>21693.586000000003</v>
      </c>
      <c r="E45" s="59">
        <f t="shared" si="3"/>
        <v>11624.54</v>
      </c>
      <c r="F45" s="54">
        <f>IF($F$9="A",Data!$N$6,IF($F$9="B",Data!$N$7,IF($F$9="C",Data!$N$8,IF($F$9="D",Data!$N$9,0))))</f>
        <v>618</v>
      </c>
      <c r="G45" s="57">
        <f t="shared" si="4"/>
        <v>33936.126000000004</v>
      </c>
      <c r="H45" s="58">
        <f t="shared" si="0"/>
        <v>1807.7988333333335</v>
      </c>
      <c r="I45" s="58">
        <f t="shared" si="0"/>
        <v>968.7116666666667</v>
      </c>
      <c r="J45" s="58">
        <f t="shared" si="5"/>
        <v>51.5</v>
      </c>
      <c r="K45" s="57">
        <f t="shared" si="6"/>
        <v>2828.0105000000003</v>
      </c>
      <c r="L45" s="55">
        <f t="shared" si="1"/>
        <v>59.43448219178083</v>
      </c>
      <c r="M45" s="55">
        <f t="shared" si="2"/>
        <v>31.84805479452055</v>
      </c>
      <c r="N45" s="55">
        <f t="shared" si="7"/>
        <v>1.6931506849315068</v>
      </c>
      <c r="O45" s="56">
        <f t="shared" si="8"/>
        <v>92.97568767123289</v>
      </c>
    </row>
    <row r="46" spans="1:15" ht="14.1" customHeight="1" x14ac:dyDescent="0.2">
      <c r="A46" s="11"/>
      <c r="B46" s="11"/>
      <c r="C46" s="11">
        <v>32</v>
      </c>
      <c r="D46" s="59">
        <f t="shared" si="9"/>
        <v>22030.792000000001</v>
      </c>
      <c r="E46" s="59">
        <f t="shared" si="3"/>
        <v>11624.54</v>
      </c>
      <c r="F46" s="54">
        <f>IF($F$9="A",Data!$N$6,IF($F$9="B",Data!$N$7,IF($F$9="C",Data!$N$8,IF($F$9="D",Data!$N$9,0))))</f>
        <v>618</v>
      </c>
      <c r="G46" s="57">
        <f t="shared" si="4"/>
        <v>34273.332000000002</v>
      </c>
      <c r="H46" s="58">
        <f t="shared" si="0"/>
        <v>1835.8993333333335</v>
      </c>
      <c r="I46" s="58">
        <f t="shared" si="0"/>
        <v>968.7116666666667</v>
      </c>
      <c r="J46" s="58">
        <f t="shared" si="5"/>
        <v>51.5</v>
      </c>
      <c r="K46" s="57">
        <f t="shared" si="6"/>
        <v>2856.1110000000003</v>
      </c>
      <c r="L46" s="55">
        <f t="shared" si="1"/>
        <v>60.358334246575346</v>
      </c>
      <c r="M46" s="55">
        <f t="shared" si="2"/>
        <v>31.84805479452055</v>
      </c>
      <c r="N46" s="55">
        <f t="shared" si="7"/>
        <v>1.6931506849315068</v>
      </c>
      <c r="O46" s="56">
        <f t="shared" si="8"/>
        <v>93.899539726027399</v>
      </c>
    </row>
    <row r="47" spans="1:15" ht="14.1" customHeight="1" x14ac:dyDescent="0.2">
      <c r="A47" s="11"/>
      <c r="B47" s="11"/>
      <c r="C47" s="11">
        <v>33</v>
      </c>
      <c r="D47" s="59">
        <f t="shared" si="9"/>
        <v>22367.998</v>
      </c>
      <c r="E47" s="59">
        <f t="shared" si="3"/>
        <v>11624.54</v>
      </c>
      <c r="F47" s="54">
        <f>IF($F$9="A",Data!$N$6,IF($F$9="B",Data!$N$7,IF($F$9="C",Data!$N$8,IF($F$9="D",Data!$N$9,0))))</f>
        <v>618</v>
      </c>
      <c r="G47" s="57">
        <f t="shared" si="4"/>
        <v>34610.538</v>
      </c>
      <c r="H47" s="58">
        <f t="shared" si="0"/>
        <v>1863.9998333333333</v>
      </c>
      <c r="I47" s="58">
        <f t="shared" si="0"/>
        <v>968.7116666666667</v>
      </c>
      <c r="J47" s="58">
        <f t="shared" si="5"/>
        <v>51.5</v>
      </c>
      <c r="K47" s="57">
        <f t="shared" si="6"/>
        <v>2884.2114999999999</v>
      </c>
      <c r="L47" s="55">
        <f t="shared" si="1"/>
        <v>61.282186301369862</v>
      </c>
      <c r="M47" s="55">
        <f t="shared" si="2"/>
        <v>31.84805479452055</v>
      </c>
      <c r="N47" s="55">
        <f t="shared" si="7"/>
        <v>1.6931506849315068</v>
      </c>
      <c r="O47" s="56">
        <f t="shared" si="8"/>
        <v>94.823391780821922</v>
      </c>
    </row>
    <row r="48" spans="1:15" ht="14.1" customHeight="1" x14ac:dyDescent="0.2">
      <c r="A48" s="11"/>
      <c r="B48" s="11"/>
      <c r="C48" s="11">
        <v>34</v>
      </c>
      <c r="D48" s="59">
        <f t="shared" si="9"/>
        <v>22705.204000000002</v>
      </c>
      <c r="E48" s="59">
        <f t="shared" si="3"/>
        <v>11624.54</v>
      </c>
      <c r="F48" s="54">
        <f>IF($F$9="A",Data!$N$6,IF($F$9="B",Data!$N$7,IF($F$9="C",Data!$N$8,IF($F$9="D",Data!$N$9,0))))</f>
        <v>618</v>
      </c>
      <c r="G48" s="57">
        <f t="shared" si="4"/>
        <v>34947.744000000006</v>
      </c>
      <c r="H48" s="58">
        <f t="shared" si="0"/>
        <v>1892.1003333333335</v>
      </c>
      <c r="I48" s="58">
        <f t="shared" si="0"/>
        <v>968.7116666666667</v>
      </c>
      <c r="J48" s="58">
        <f t="shared" si="5"/>
        <v>51.5</v>
      </c>
      <c r="K48" s="57">
        <f t="shared" si="6"/>
        <v>2912.3120000000004</v>
      </c>
      <c r="L48" s="55">
        <f t="shared" si="1"/>
        <v>62.206038356164385</v>
      </c>
      <c r="M48" s="55">
        <f t="shared" si="2"/>
        <v>31.84805479452055</v>
      </c>
      <c r="N48" s="55">
        <f t="shared" si="7"/>
        <v>1.6931506849315068</v>
      </c>
      <c r="O48" s="56">
        <f t="shared" si="8"/>
        <v>95.747243835616445</v>
      </c>
    </row>
    <row r="49" spans="1:15" ht="14.1" customHeight="1" x14ac:dyDescent="0.2">
      <c r="A49" s="11"/>
      <c r="B49" s="11"/>
      <c r="C49" s="11">
        <v>35</v>
      </c>
      <c r="D49" s="59">
        <f t="shared" si="9"/>
        <v>23042.410000000003</v>
      </c>
      <c r="E49" s="59">
        <f t="shared" si="3"/>
        <v>11624.54</v>
      </c>
      <c r="F49" s="54">
        <f>IF($F$9="A",Data!$N$6,IF($F$9="B",Data!$N$7,IF($F$9="C",Data!$N$8,IF($F$9="D",Data!$N$9,0))))</f>
        <v>618</v>
      </c>
      <c r="G49" s="57">
        <f t="shared" si="4"/>
        <v>35284.950000000004</v>
      </c>
      <c r="H49" s="58">
        <f t="shared" si="0"/>
        <v>1920.2008333333335</v>
      </c>
      <c r="I49" s="58">
        <f t="shared" si="0"/>
        <v>968.7116666666667</v>
      </c>
      <c r="J49" s="58">
        <f t="shared" si="5"/>
        <v>51.5</v>
      </c>
      <c r="K49" s="57">
        <f t="shared" si="6"/>
        <v>2940.4125000000004</v>
      </c>
      <c r="L49" s="55">
        <f t="shared" si="1"/>
        <v>63.129890410958915</v>
      </c>
      <c r="M49" s="55">
        <f t="shared" si="2"/>
        <v>31.84805479452055</v>
      </c>
      <c r="N49" s="55">
        <f t="shared" si="7"/>
        <v>1.6931506849315068</v>
      </c>
      <c r="O49" s="56">
        <f t="shared" si="8"/>
        <v>96.671095890410982</v>
      </c>
    </row>
    <row r="50" spans="1:15" ht="14.1" customHeight="1" x14ac:dyDescent="0.2">
      <c r="A50" s="11"/>
      <c r="B50" s="11"/>
      <c r="C50" s="11">
        <v>36</v>
      </c>
      <c r="D50" s="59">
        <f t="shared" si="9"/>
        <v>23379.616000000002</v>
      </c>
      <c r="E50" s="59">
        <f t="shared" si="3"/>
        <v>11624.54</v>
      </c>
      <c r="F50" s="54">
        <f>IF($F$9="A",Data!$N$6,IF($F$9="B",Data!$N$7,IF($F$9="C",Data!$N$8,IF($F$9="D",Data!$N$9,0))))</f>
        <v>618</v>
      </c>
      <c r="G50" s="57">
        <f t="shared" si="4"/>
        <v>35622.156000000003</v>
      </c>
      <c r="H50" s="58">
        <f t="shared" si="0"/>
        <v>1948.3013333333336</v>
      </c>
      <c r="I50" s="58">
        <f t="shared" si="0"/>
        <v>968.7116666666667</v>
      </c>
      <c r="J50" s="58">
        <f t="shared" si="5"/>
        <v>51.5</v>
      </c>
      <c r="K50" s="57">
        <f t="shared" si="6"/>
        <v>2968.5130000000004</v>
      </c>
      <c r="L50" s="55">
        <f t="shared" si="1"/>
        <v>64.05374246575343</v>
      </c>
      <c r="M50" s="55">
        <f t="shared" si="2"/>
        <v>31.84805479452055</v>
      </c>
      <c r="N50" s="55">
        <f t="shared" si="7"/>
        <v>1.6931506849315068</v>
      </c>
      <c r="O50" s="56">
        <f t="shared" si="8"/>
        <v>97.59494794520549</v>
      </c>
    </row>
    <row r="51" spans="1:15" ht="14.1" customHeight="1" x14ac:dyDescent="0.2">
      <c r="A51" s="11"/>
      <c r="B51" s="11"/>
      <c r="C51" s="11">
        <v>37</v>
      </c>
      <c r="D51" s="59">
        <f t="shared" si="9"/>
        <v>23716.822</v>
      </c>
      <c r="E51" s="59">
        <f t="shared" si="3"/>
        <v>11624.54</v>
      </c>
      <c r="F51" s="54">
        <f>IF($F$9="A",Data!$N$6,IF($F$9="B",Data!$N$7,IF($F$9="C",Data!$N$8,IF($F$9="D",Data!$N$9,0))))</f>
        <v>618</v>
      </c>
      <c r="G51" s="57">
        <f t="shared" si="4"/>
        <v>35959.362000000001</v>
      </c>
      <c r="H51" s="58">
        <f t="shared" si="0"/>
        <v>1976.4018333333333</v>
      </c>
      <c r="I51" s="58">
        <f t="shared" si="0"/>
        <v>968.7116666666667</v>
      </c>
      <c r="J51" s="58">
        <f t="shared" si="5"/>
        <v>51.5</v>
      </c>
      <c r="K51" s="57">
        <f t="shared" si="6"/>
        <v>2996.6134999999999</v>
      </c>
      <c r="L51" s="55">
        <f t="shared" si="1"/>
        <v>64.977594520547939</v>
      </c>
      <c r="M51" s="55">
        <f t="shared" si="2"/>
        <v>31.84805479452055</v>
      </c>
      <c r="N51" s="55">
        <f t="shared" si="7"/>
        <v>1.6931506849315068</v>
      </c>
      <c r="O51" s="56">
        <f t="shared" si="8"/>
        <v>98.518799999999999</v>
      </c>
    </row>
    <row r="52" spans="1:15" ht="14.1" customHeight="1" x14ac:dyDescent="0.2">
      <c r="A52" s="11"/>
      <c r="B52" s="11"/>
      <c r="C52" s="11">
        <v>38</v>
      </c>
      <c r="D52" s="59">
        <f t="shared" si="9"/>
        <v>24054.028000000002</v>
      </c>
      <c r="E52" s="59">
        <f t="shared" si="3"/>
        <v>11624.54</v>
      </c>
      <c r="F52" s="54">
        <f>IF($F$9="A",Data!$N$6,IF($F$9="B",Data!$N$7,IF($F$9="C",Data!$N$8,IF($F$9="D",Data!$N$9,0))))</f>
        <v>618</v>
      </c>
      <c r="G52" s="57">
        <f t="shared" si="4"/>
        <v>36296.567999999999</v>
      </c>
      <c r="H52" s="58">
        <f t="shared" si="0"/>
        <v>2004.5023333333336</v>
      </c>
      <c r="I52" s="58">
        <f t="shared" si="0"/>
        <v>968.7116666666667</v>
      </c>
      <c r="J52" s="58">
        <f t="shared" si="5"/>
        <v>51.5</v>
      </c>
      <c r="K52" s="57">
        <f t="shared" si="6"/>
        <v>3024.7140000000004</v>
      </c>
      <c r="L52" s="55">
        <f t="shared" si="1"/>
        <v>65.901446575342476</v>
      </c>
      <c r="M52" s="55">
        <f t="shared" si="2"/>
        <v>31.84805479452055</v>
      </c>
      <c r="N52" s="55">
        <f t="shared" si="7"/>
        <v>1.6931506849315068</v>
      </c>
      <c r="O52" s="56">
        <f t="shared" si="8"/>
        <v>99.442652054794536</v>
      </c>
    </row>
    <row r="53" spans="1:15" ht="14.1" customHeight="1" x14ac:dyDescent="0.2">
      <c r="A53" s="11"/>
      <c r="B53" s="11"/>
      <c r="C53" s="11">
        <v>39</v>
      </c>
      <c r="D53" s="59">
        <f t="shared" si="9"/>
        <v>24391.234000000004</v>
      </c>
      <c r="E53" s="59">
        <f t="shared" si="3"/>
        <v>11624.54</v>
      </c>
      <c r="F53" s="54">
        <f>IF($F$9="A",Data!$N$6,IF($F$9="B",Data!$N$7,IF($F$9="C",Data!$N$8,IF($F$9="D",Data!$N$9,0))))</f>
        <v>618</v>
      </c>
      <c r="G53" s="57">
        <f t="shared" si="4"/>
        <v>36633.774000000005</v>
      </c>
      <c r="H53" s="58">
        <f t="shared" si="0"/>
        <v>2032.6028333333336</v>
      </c>
      <c r="I53" s="58">
        <f t="shared" si="0"/>
        <v>968.7116666666667</v>
      </c>
      <c r="J53" s="58">
        <f t="shared" si="5"/>
        <v>51.5</v>
      </c>
      <c r="K53" s="57">
        <f t="shared" si="6"/>
        <v>3052.8145000000004</v>
      </c>
      <c r="L53" s="55">
        <f t="shared" si="1"/>
        <v>66.825298630136999</v>
      </c>
      <c r="M53" s="55">
        <f t="shared" si="2"/>
        <v>31.84805479452055</v>
      </c>
      <c r="N53" s="55">
        <f t="shared" si="7"/>
        <v>1.6931506849315068</v>
      </c>
      <c r="O53" s="56">
        <f t="shared" si="8"/>
        <v>100.36650410958906</v>
      </c>
    </row>
    <row r="54" spans="1:15" ht="14.1" customHeight="1" x14ac:dyDescent="0.2">
      <c r="A54" s="11"/>
      <c r="B54" s="11"/>
      <c r="C54" s="11">
        <v>40</v>
      </c>
      <c r="D54" s="59">
        <f t="shared" si="9"/>
        <v>24728.440000000002</v>
      </c>
      <c r="E54" s="59">
        <f t="shared" si="3"/>
        <v>11624.54</v>
      </c>
      <c r="F54" s="54">
        <f>IF($F$9="A",Data!$N$6,IF($F$9="B",Data!$N$7,IF($F$9="C",Data!$N$8,IF($F$9="D",Data!$N$9,0))))</f>
        <v>618</v>
      </c>
      <c r="G54" s="57">
        <f t="shared" si="4"/>
        <v>36970.980000000003</v>
      </c>
      <c r="H54" s="58">
        <f t="shared" si="0"/>
        <v>2060.7033333333334</v>
      </c>
      <c r="I54" s="58">
        <f t="shared" si="0"/>
        <v>968.7116666666667</v>
      </c>
      <c r="J54" s="58">
        <f t="shared" si="5"/>
        <v>51.5</v>
      </c>
      <c r="K54" s="57">
        <f t="shared" si="6"/>
        <v>3080.915</v>
      </c>
      <c r="L54" s="55">
        <f t="shared" si="1"/>
        <v>67.749150684931507</v>
      </c>
      <c r="M54" s="55">
        <f t="shared" si="2"/>
        <v>31.84805479452055</v>
      </c>
      <c r="N54" s="55">
        <f t="shared" si="7"/>
        <v>1.6931506849315068</v>
      </c>
      <c r="O54" s="56">
        <f>SUM(L54:N54)</f>
        <v>101.29035616438357</v>
      </c>
    </row>
    <row r="55" spans="1:15" ht="10.5" customHeight="1" x14ac:dyDescent="0.2"/>
  </sheetData>
  <sheetProtection algorithmName="SHA-512" hashValue="DPJT7lBdBgSes9ioyp8SipQRphxa3fO1BeWi+vUyek2kAmNWYJEkCFw2nw1glk2SPifmRDYydkhoKsCuEODXqg==" saltValue="qQ9MWST3uU9iq9n6SGszeg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252F96-1964-4DE9-BEFA-FDD0B56A92FB}">
          <x14:formula1>
            <xm:f>Data!$M$11:$M$15</xm:f>
          </x14:formula1>
          <xm:sqref>F9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374A1-32D7-43B1-8D69-7221FA39F8B9}">
  <sheetPr>
    <tabColor indexed="10"/>
    <pageSetUpPr fitToPage="1"/>
  </sheetPr>
  <dimension ref="A1:O55"/>
  <sheetViews>
    <sheetView zoomScaleNormal="100" workbookViewId="0">
      <selection activeCell="I3" sqref="I3:K3"/>
    </sheetView>
  </sheetViews>
  <sheetFormatPr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8" width="8.140625" style="6" bestFit="1" customWidth="1"/>
    <col min="9" max="9" width="6.8554687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6" t="s">
        <v>0</v>
      </c>
      <c r="F2" s="96"/>
      <c r="G2" s="96"/>
      <c r="H2" s="96"/>
      <c r="I2" s="96"/>
      <c r="J2" s="96"/>
      <c r="K2" s="96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44197</v>
      </c>
      <c r="H3" s="70" t="s">
        <v>33</v>
      </c>
      <c r="I3" s="95">
        <v>44926</v>
      </c>
      <c r="J3" s="95"/>
      <c r="K3" s="95"/>
      <c r="L3" s="17"/>
      <c r="M3" s="17"/>
      <c r="N3" s="92"/>
      <c r="O3" s="92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7" t="s">
        <v>60</v>
      </c>
      <c r="H4" s="97"/>
      <c r="I4" s="97"/>
      <c r="J4" s="97"/>
      <c r="K4" s="97"/>
      <c r="L4" s="17"/>
      <c r="M4" s="17"/>
    </row>
    <row r="5" spans="1:15" ht="12" customHeight="1" x14ac:dyDescent="0.2">
      <c r="A5" s="93" t="s">
        <v>34</v>
      </c>
      <c r="B5" s="93"/>
      <c r="C5" s="93"/>
      <c r="D5" s="94">
        <v>3</v>
      </c>
      <c r="E5" s="7"/>
      <c r="F5" s="7"/>
      <c r="G5" s="97"/>
      <c r="H5" s="97"/>
      <c r="I5" s="97"/>
      <c r="J5" s="97"/>
      <c r="K5" s="97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93"/>
      <c r="B6" s="93"/>
      <c r="C6" s="93"/>
      <c r="D6" s="94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365</v>
      </c>
      <c r="M7" s="49"/>
      <c r="N7" s="12"/>
      <c r="O7" s="12"/>
    </row>
    <row r="8" spans="1:15" s="9" customFormat="1" ht="36" customHeight="1" x14ac:dyDescent="0.2">
      <c r="A8" s="91" t="s">
        <v>1</v>
      </c>
      <c r="B8" s="91" t="s">
        <v>2</v>
      </c>
      <c r="C8" s="91" t="s">
        <v>3</v>
      </c>
      <c r="D8" s="90" t="s">
        <v>6</v>
      </c>
      <c r="E8" s="90"/>
      <c r="F8" s="90"/>
      <c r="G8" s="90"/>
      <c r="H8" s="87" t="str">
        <f>CONCATENATE("MENSILE - MONATLICH  
(",H7," mesi/Monate)")</f>
        <v>MENSILE - MONATLICH  
(12 mesi/Monate)</v>
      </c>
      <c r="I8" s="88"/>
      <c r="J8" s="88"/>
      <c r="K8" s="89"/>
      <c r="L8" s="87" t="str">
        <f>CONCATENATE("GIORNALIERO - TÄGLICH  
(",L7," giorni/Tage)")</f>
        <v>GIORNALIERO - TÄGLICH  
(365 giorni/Tage)</v>
      </c>
      <c r="M8" s="88"/>
      <c r="N8" s="88"/>
      <c r="O8" s="89"/>
    </row>
    <row r="9" spans="1:15" s="10" customFormat="1" ht="27" customHeight="1" x14ac:dyDescent="0.2">
      <c r="A9" s="91"/>
      <c r="B9" s="91"/>
      <c r="C9" s="91"/>
      <c r="D9" s="75" t="s">
        <v>4</v>
      </c>
      <c r="E9" s="75" t="s">
        <v>5</v>
      </c>
      <c r="F9" s="74" t="s">
        <v>58</v>
      </c>
      <c r="G9" s="75" t="s">
        <v>9</v>
      </c>
      <c r="H9" s="75" t="s">
        <v>4</v>
      </c>
      <c r="I9" s="75" t="s">
        <v>5</v>
      </c>
      <c r="J9" s="67" t="str">
        <f>F9</f>
        <v>D</v>
      </c>
      <c r="K9" s="75" t="s">
        <v>9</v>
      </c>
      <c r="L9" s="75" t="s">
        <v>4</v>
      </c>
      <c r="M9" s="75" t="s">
        <v>5</v>
      </c>
      <c r="N9" s="67" t="str">
        <f>F9</f>
        <v>D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f>(100%+E$7)*[1]Tabelle1!$C$35</f>
        <v>9539.0300000000007</v>
      </c>
      <c r="E10" s="73">
        <v>11698.19</v>
      </c>
      <c r="F10" s="54">
        <f>IF($F$9="A",Data!$N$6,IF($F$9="B",Data!$N$7,IF($F$9="C",Data!$N$8,IF($F$9="D",Data!$N$9,0))))</f>
        <v>618</v>
      </c>
      <c r="G10" s="57">
        <f>SUM(D10:F10)</f>
        <v>21855.22</v>
      </c>
      <c r="H10" s="58">
        <f t="shared" ref="H10:I54" si="0">D10/$H$7</f>
        <v>794.91916666666668</v>
      </c>
      <c r="I10" s="58">
        <f>E10/$H$7</f>
        <v>974.84916666666675</v>
      </c>
      <c r="J10" s="58">
        <f>$F$10/12</f>
        <v>51.5</v>
      </c>
      <c r="K10" s="57">
        <f>SUM(H10:J10)</f>
        <v>1821.2683333333334</v>
      </c>
      <c r="L10" s="55">
        <f t="shared" ref="L10:L54" si="1">D10/$L$7</f>
        <v>26.134328767123289</v>
      </c>
      <c r="M10" s="55">
        <f t="shared" ref="M10:M54" si="2">E10/$L$7</f>
        <v>32.049835616438358</v>
      </c>
      <c r="N10" s="55">
        <f>$F$10/$L$7</f>
        <v>1.6931506849315068</v>
      </c>
      <c r="O10" s="56">
        <f>SUM(L10:N10)</f>
        <v>59.877315068493161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10111.371800000001</v>
      </c>
      <c r="E11" s="59">
        <f t="shared" ref="E11:E54" si="3">E10</f>
        <v>11698.19</v>
      </c>
      <c r="F11" s="54">
        <f>IF($F$9="A",Data!$N$6,IF($F$9="B",Data!$N$7,IF($F$9="C",Data!$N$8,IF($F$9="D",Data!$N$9,0))))</f>
        <v>618</v>
      </c>
      <c r="G11" s="57">
        <f t="shared" ref="G11:G53" si="4">SUM(D11:F11)</f>
        <v>22427.561800000003</v>
      </c>
      <c r="H11" s="58">
        <f t="shared" si="0"/>
        <v>842.6143166666667</v>
      </c>
      <c r="I11" s="58">
        <f t="shared" si="0"/>
        <v>974.84916666666675</v>
      </c>
      <c r="J11" s="58">
        <f t="shared" ref="J11:J54" si="5">$F$10/12</f>
        <v>51.5</v>
      </c>
      <c r="K11" s="57">
        <f t="shared" ref="K11:K53" si="6">SUM(H11:J11)</f>
        <v>1868.9634833333334</v>
      </c>
      <c r="L11" s="55">
        <f t="shared" si="1"/>
        <v>27.702388493150686</v>
      </c>
      <c r="M11" s="55">
        <f t="shared" si="2"/>
        <v>32.049835616438358</v>
      </c>
      <c r="N11" s="55">
        <f t="shared" ref="N11:N54" si="7">$F$10/$L$7</f>
        <v>1.6931506849315068</v>
      </c>
      <c r="O11" s="56">
        <f t="shared" ref="O11:O53" si="8">SUM(L11:N11)</f>
        <v>61.445374794520554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10683.713600000001</v>
      </c>
      <c r="E12" s="59">
        <f t="shared" si="3"/>
        <v>11698.19</v>
      </c>
      <c r="F12" s="54">
        <f>IF($F$9="A",Data!$N$6,IF($F$9="B",Data!$N$7,IF($F$9="C",Data!$N$8,IF($F$9="D",Data!$N$9,0))))</f>
        <v>618</v>
      </c>
      <c r="G12" s="57">
        <f t="shared" si="4"/>
        <v>22999.903600000001</v>
      </c>
      <c r="H12" s="58">
        <f t="shared" si="0"/>
        <v>890.30946666666671</v>
      </c>
      <c r="I12" s="58">
        <f t="shared" si="0"/>
        <v>974.84916666666675</v>
      </c>
      <c r="J12" s="58">
        <f t="shared" si="5"/>
        <v>51.5</v>
      </c>
      <c r="K12" s="57">
        <f t="shared" si="6"/>
        <v>1916.6586333333335</v>
      </c>
      <c r="L12" s="55">
        <f t="shared" si="1"/>
        <v>29.270448219178085</v>
      </c>
      <c r="M12" s="55">
        <f t="shared" si="2"/>
        <v>32.049835616438358</v>
      </c>
      <c r="N12" s="55">
        <f t="shared" si="7"/>
        <v>1.6931506849315068</v>
      </c>
      <c r="O12" s="56">
        <f t="shared" si="8"/>
        <v>63.013434520547953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11256.055399999999</v>
      </c>
      <c r="E13" s="59">
        <f t="shared" si="3"/>
        <v>11698.19</v>
      </c>
      <c r="F13" s="54">
        <f>IF($F$9="A",Data!$N$6,IF($F$9="B",Data!$N$7,IF($F$9="C",Data!$N$8,IF($F$9="D",Data!$N$9,0))))</f>
        <v>618</v>
      </c>
      <c r="G13" s="57">
        <f t="shared" si="4"/>
        <v>23572.2454</v>
      </c>
      <c r="H13" s="58">
        <f t="shared" si="0"/>
        <v>938.00461666666661</v>
      </c>
      <c r="I13" s="58">
        <f t="shared" si="0"/>
        <v>974.84916666666675</v>
      </c>
      <c r="J13" s="58">
        <f t="shared" si="5"/>
        <v>51.5</v>
      </c>
      <c r="K13" s="57">
        <f t="shared" si="6"/>
        <v>1964.3537833333335</v>
      </c>
      <c r="L13" s="55">
        <f t="shared" si="1"/>
        <v>30.838507945205478</v>
      </c>
      <c r="M13" s="55">
        <f t="shared" si="2"/>
        <v>32.049835616438358</v>
      </c>
      <c r="N13" s="55">
        <f t="shared" si="7"/>
        <v>1.6931506849315068</v>
      </c>
      <c r="O13" s="56">
        <f t="shared" si="8"/>
        <v>64.581494246575346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f>(100%+E$7)*[1]Tabelle1!$D$35</f>
        <v>12292.27</v>
      </c>
      <c r="E14" s="73">
        <f t="shared" si="3"/>
        <v>11698.19</v>
      </c>
      <c r="F14" s="54">
        <f>IF($F$9="A",Data!$N$6,IF($F$9="B",Data!$N$7,IF($F$9="C",Data!$N$8,IF($F$9="D",Data!$N$9,0))))</f>
        <v>618</v>
      </c>
      <c r="G14" s="57">
        <f t="shared" si="4"/>
        <v>24608.46</v>
      </c>
      <c r="H14" s="58">
        <f t="shared" si="0"/>
        <v>1024.3558333333333</v>
      </c>
      <c r="I14" s="58">
        <f t="shared" si="0"/>
        <v>974.84916666666675</v>
      </c>
      <c r="J14" s="58">
        <f t="shared" si="5"/>
        <v>51.5</v>
      </c>
      <c r="K14" s="57">
        <f t="shared" si="6"/>
        <v>2050.7049999999999</v>
      </c>
      <c r="L14" s="55">
        <f t="shared" si="1"/>
        <v>33.677452054794522</v>
      </c>
      <c r="M14" s="55">
        <f t="shared" si="2"/>
        <v>32.049835616438358</v>
      </c>
      <c r="N14" s="55">
        <f t="shared" si="7"/>
        <v>1.6931506849315068</v>
      </c>
      <c r="O14" s="56">
        <f t="shared" si="8"/>
        <v>67.420438356164397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12661.0381</v>
      </c>
      <c r="E15" s="59">
        <f t="shared" si="3"/>
        <v>11698.19</v>
      </c>
      <c r="F15" s="54">
        <f>IF($F$9="A",Data!$N$6,IF($F$9="B",Data!$N$7,IF($F$9="C",Data!$N$8,IF($F$9="D",Data!$N$9,0))))</f>
        <v>618</v>
      </c>
      <c r="G15" s="57">
        <f t="shared" si="4"/>
        <v>24977.2281</v>
      </c>
      <c r="H15" s="58">
        <f t="shared" si="0"/>
        <v>1055.0865083333333</v>
      </c>
      <c r="I15" s="58">
        <f t="shared" si="0"/>
        <v>974.84916666666675</v>
      </c>
      <c r="J15" s="58">
        <f t="shared" si="5"/>
        <v>51.5</v>
      </c>
      <c r="K15" s="57">
        <f t="shared" si="6"/>
        <v>2081.4356750000002</v>
      </c>
      <c r="L15" s="55">
        <f t="shared" si="1"/>
        <v>34.687775616438358</v>
      </c>
      <c r="M15" s="55">
        <f t="shared" si="2"/>
        <v>32.049835616438358</v>
      </c>
      <c r="N15" s="55">
        <f t="shared" si="7"/>
        <v>1.6931506849315068</v>
      </c>
      <c r="O15" s="56">
        <f t="shared" si="8"/>
        <v>68.430761917808226</v>
      </c>
    </row>
    <row r="16" spans="1:15" ht="14.1" customHeight="1" x14ac:dyDescent="0.2">
      <c r="A16" s="11"/>
      <c r="B16" s="11"/>
      <c r="C16" s="11">
        <v>2</v>
      </c>
      <c r="D16" s="59">
        <f t="shared" ref="D16:D54" si="9">$D$14+$D$14*$A$15*C16</f>
        <v>13029.806200000001</v>
      </c>
      <c r="E16" s="59">
        <f t="shared" si="3"/>
        <v>11698.19</v>
      </c>
      <c r="F16" s="54">
        <f>IF($F$9="A",Data!$N$6,IF($F$9="B",Data!$N$7,IF($F$9="C",Data!$N$8,IF($F$9="D",Data!$N$9,0))))</f>
        <v>618</v>
      </c>
      <c r="G16" s="57">
        <f t="shared" si="4"/>
        <v>25345.996200000001</v>
      </c>
      <c r="H16" s="58">
        <f t="shared" si="0"/>
        <v>1085.8171833333333</v>
      </c>
      <c r="I16" s="58">
        <f t="shared" si="0"/>
        <v>974.84916666666675</v>
      </c>
      <c r="J16" s="58">
        <f t="shared" si="5"/>
        <v>51.5</v>
      </c>
      <c r="K16" s="57">
        <f t="shared" si="6"/>
        <v>2112.16635</v>
      </c>
      <c r="L16" s="55">
        <f t="shared" si="1"/>
        <v>35.698099178082195</v>
      </c>
      <c r="M16" s="55">
        <f t="shared" si="2"/>
        <v>32.049835616438358</v>
      </c>
      <c r="N16" s="55">
        <f t="shared" si="7"/>
        <v>1.6931506849315068</v>
      </c>
      <c r="O16" s="56">
        <f t="shared" si="8"/>
        <v>69.441085479452056</v>
      </c>
    </row>
    <row r="17" spans="1:15" ht="14.1" customHeight="1" x14ac:dyDescent="0.2">
      <c r="A17" s="11"/>
      <c r="B17" s="11"/>
      <c r="C17" s="11">
        <v>3</v>
      </c>
      <c r="D17" s="59">
        <f t="shared" si="9"/>
        <v>13398.5743</v>
      </c>
      <c r="E17" s="59">
        <f t="shared" si="3"/>
        <v>11698.19</v>
      </c>
      <c r="F17" s="54">
        <f>IF($F$9="A",Data!$N$6,IF($F$9="B",Data!$N$7,IF($F$9="C",Data!$N$8,IF($F$9="D",Data!$N$9,0))))</f>
        <v>618</v>
      </c>
      <c r="G17" s="57">
        <f t="shared" si="4"/>
        <v>25714.764300000003</v>
      </c>
      <c r="H17" s="58">
        <f t="shared" si="0"/>
        <v>1116.5478583333334</v>
      </c>
      <c r="I17" s="58">
        <f t="shared" si="0"/>
        <v>974.84916666666675</v>
      </c>
      <c r="J17" s="58">
        <f t="shared" si="5"/>
        <v>51.5</v>
      </c>
      <c r="K17" s="57">
        <f t="shared" si="6"/>
        <v>2142.8970250000002</v>
      </c>
      <c r="L17" s="55">
        <f t="shared" si="1"/>
        <v>36.708422739726025</v>
      </c>
      <c r="M17" s="55">
        <f t="shared" si="2"/>
        <v>32.049835616438358</v>
      </c>
      <c r="N17" s="55">
        <f t="shared" si="7"/>
        <v>1.6931506849315068</v>
      </c>
      <c r="O17" s="56">
        <f>SUM(L17:N17)</f>
        <v>70.4514090410959</v>
      </c>
    </row>
    <row r="18" spans="1:15" ht="14.1" customHeight="1" x14ac:dyDescent="0.2">
      <c r="A18" s="11"/>
      <c r="B18" s="11"/>
      <c r="C18" s="11">
        <v>4</v>
      </c>
      <c r="D18" s="59">
        <f t="shared" si="9"/>
        <v>13767.342400000001</v>
      </c>
      <c r="E18" s="59">
        <f t="shared" si="3"/>
        <v>11698.19</v>
      </c>
      <c r="F18" s="54">
        <f>IF($F$9="A",Data!$N$6,IF($F$9="B",Data!$N$7,IF($F$9="C",Data!$N$8,IF($F$9="D",Data!$N$9,0))))</f>
        <v>618</v>
      </c>
      <c r="G18" s="57">
        <f t="shared" si="4"/>
        <v>26083.532400000004</v>
      </c>
      <c r="H18" s="58">
        <f t="shared" si="0"/>
        <v>1147.2785333333334</v>
      </c>
      <c r="I18" s="58">
        <f t="shared" si="0"/>
        <v>974.84916666666675</v>
      </c>
      <c r="J18" s="58">
        <f t="shared" si="5"/>
        <v>51.5</v>
      </c>
      <c r="K18" s="57">
        <f t="shared" si="6"/>
        <v>2173.6277</v>
      </c>
      <c r="L18" s="55">
        <f t="shared" si="1"/>
        <v>37.718746301369869</v>
      </c>
      <c r="M18" s="55">
        <f t="shared" si="2"/>
        <v>32.049835616438358</v>
      </c>
      <c r="N18" s="55">
        <f t="shared" si="7"/>
        <v>1.6931506849315068</v>
      </c>
      <c r="O18" s="56">
        <f t="shared" si="8"/>
        <v>71.461732602739744</v>
      </c>
    </row>
    <row r="19" spans="1:15" ht="14.1" customHeight="1" x14ac:dyDescent="0.2">
      <c r="A19" s="11"/>
      <c r="B19" s="11"/>
      <c r="C19" s="11">
        <v>5</v>
      </c>
      <c r="D19" s="59">
        <f t="shared" si="9"/>
        <v>14136.110500000001</v>
      </c>
      <c r="E19" s="59">
        <f t="shared" si="3"/>
        <v>11698.19</v>
      </c>
      <c r="F19" s="54">
        <f>IF($F$9="A",Data!$N$6,IF($F$9="B",Data!$N$7,IF($F$9="C",Data!$N$8,IF($F$9="D",Data!$N$9,0))))</f>
        <v>618</v>
      </c>
      <c r="G19" s="57">
        <f t="shared" si="4"/>
        <v>26452.300500000001</v>
      </c>
      <c r="H19" s="58">
        <f t="shared" si="0"/>
        <v>1178.0092083333334</v>
      </c>
      <c r="I19" s="58">
        <f t="shared" si="0"/>
        <v>974.84916666666675</v>
      </c>
      <c r="J19" s="58">
        <f t="shared" si="5"/>
        <v>51.5</v>
      </c>
      <c r="K19" s="57">
        <f t="shared" si="6"/>
        <v>2204.3583750000003</v>
      </c>
      <c r="L19" s="55">
        <f t="shared" si="1"/>
        <v>38.729069863013699</v>
      </c>
      <c r="M19" s="55">
        <f t="shared" si="2"/>
        <v>32.049835616438358</v>
      </c>
      <c r="N19" s="55">
        <f t="shared" si="7"/>
        <v>1.6931506849315068</v>
      </c>
      <c r="O19" s="56">
        <f t="shared" si="8"/>
        <v>72.472056164383559</v>
      </c>
    </row>
    <row r="20" spans="1:15" ht="14.1" customHeight="1" x14ac:dyDescent="0.2">
      <c r="A20" s="11"/>
      <c r="B20" s="11"/>
      <c r="C20" s="11">
        <v>6</v>
      </c>
      <c r="D20" s="59">
        <f t="shared" si="9"/>
        <v>14504.8786</v>
      </c>
      <c r="E20" s="59">
        <f t="shared" si="3"/>
        <v>11698.19</v>
      </c>
      <c r="F20" s="54">
        <f>IF($F$9="A",Data!$N$6,IF($F$9="B",Data!$N$7,IF($F$9="C",Data!$N$8,IF($F$9="D",Data!$N$9,0))))</f>
        <v>618</v>
      </c>
      <c r="G20" s="57">
        <f t="shared" si="4"/>
        <v>26821.068599999999</v>
      </c>
      <c r="H20" s="58">
        <f t="shared" si="0"/>
        <v>1208.7398833333334</v>
      </c>
      <c r="I20" s="58">
        <f t="shared" si="0"/>
        <v>974.84916666666675</v>
      </c>
      <c r="J20" s="58">
        <f t="shared" si="5"/>
        <v>51.5</v>
      </c>
      <c r="K20" s="57">
        <f t="shared" si="6"/>
        <v>2235.08905</v>
      </c>
      <c r="L20" s="55">
        <f t="shared" si="1"/>
        <v>39.739393424657536</v>
      </c>
      <c r="M20" s="55">
        <f t="shared" si="2"/>
        <v>32.049835616438358</v>
      </c>
      <c r="N20" s="55">
        <f t="shared" si="7"/>
        <v>1.6931506849315068</v>
      </c>
      <c r="O20" s="56">
        <f t="shared" si="8"/>
        <v>73.482379726027403</v>
      </c>
    </row>
    <row r="21" spans="1:15" ht="14.1" customHeight="1" x14ac:dyDescent="0.2">
      <c r="A21" s="11"/>
      <c r="B21" s="11"/>
      <c r="C21" s="11">
        <v>7</v>
      </c>
      <c r="D21" s="59">
        <f t="shared" si="9"/>
        <v>14873.646700000001</v>
      </c>
      <c r="E21" s="59">
        <f t="shared" si="3"/>
        <v>11698.19</v>
      </c>
      <c r="F21" s="54">
        <f>IF($F$9="A",Data!$N$6,IF($F$9="B",Data!$N$7,IF($F$9="C",Data!$N$8,IF($F$9="D",Data!$N$9,0))))</f>
        <v>618</v>
      </c>
      <c r="G21" s="57">
        <f t="shared" si="4"/>
        <v>27189.8367</v>
      </c>
      <c r="H21" s="58">
        <f t="shared" si="0"/>
        <v>1239.4705583333334</v>
      </c>
      <c r="I21" s="58">
        <f t="shared" si="0"/>
        <v>974.84916666666675</v>
      </c>
      <c r="J21" s="58">
        <f t="shared" si="5"/>
        <v>51.5</v>
      </c>
      <c r="K21" s="57">
        <f t="shared" si="6"/>
        <v>2265.8197250000003</v>
      </c>
      <c r="L21" s="55">
        <f t="shared" si="1"/>
        <v>40.749716986301372</v>
      </c>
      <c r="M21" s="55">
        <f t="shared" si="2"/>
        <v>32.049835616438358</v>
      </c>
      <c r="N21" s="55">
        <f t="shared" si="7"/>
        <v>1.6931506849315068</v>
      </c>
      <c r="O21" s="56">
        <f t="shared" si="8"/>
        <v>74.492703287671247</v>
      </c>
    </row>
    <row r="22" spans="1:15" ht="14.1" customHeight="1" x14ac:dyDescent="0.2">
      <c r="A22" s="11"/>
      <c r="B22" s="11"/>
      <c r="C22" s="11">
        <v>8</v>
      </c>
      <c r="D22" s="59">
        <f t="shared" si="9"/>
        <v>15242.4148</v>
      </c>
      <c r="E22" s="59">
        <f t="shared" si="3"/>
        <v>11698.19</v>
      </c>
      <c r="F22" s="54">
        <f>IF($F$9="A",Data!$N$6,IF($F$9="B",Data!$N$7,IF($F$9="C",Data!$N$8,IF($F$9="D",Data!$N$9,0))))</f>
        <v>618</v>
      </c>
      <c r="G22" s="57">
        <f t="shared" si="4"/>
        <v>27558.604800000001</v>
      </c>
      <c r="H22" s="58">
        <f t="shared" si="0"/>
        <v>1270.2012333333334</v>
      </c>
      <c r="I22" s="58">
        <f t="shared" si="0"/>
        <v>974.84916666666675</v>
      </c>
      <c r="J22" s="58">
        <f t="shared" si="5"/>
        <v>51.5</v>
      </c>
      <c r="K22" s="57">
        <f t="shared" si="6"/>
        <v>2296.5504000000001</v>
      </c>
      <c r="L22" s="55">
        <f t="shared" si="1"/>
        <v>41.760040547945209</v>
      </c>
      <c r="M22" s="55">
        <f t="shared" si="2"/>
        <v>32.049835616438358</v>
      </c>
      <c r="N22" s="55">
        <f t="shared" si="7"/>
        <v>1.6931506849315068</v>
      </c>
      <c r="O22" s="56">
        <f t="shared" si="8"/>
        <v>75.503026849315077</v>
      </c>
    </row>
    <row r="23" spans="1:15" ht="14.1" customHeight="1" x14ac:dyDescent="0.2">
      <c r="A23" s="11"/>
      <c r="B23" s="11"/>
      <c r="C23" s="11">
        <v>9</v>
      </c>
      <c r="D23" s="59">
        <f t="shared" si="9"/>
        <v>15611.1829</v>
      </c>
      <c r="E23" s="59">
        <f t="shared" si="3"/>
        <v>11698.19</v>
      </c>
      <c r="F23" s="54">
        <f>IF($F$9="A",Data!$N$6,IF($F$9="B",Data!$N$7,IF($F$9="C",Data!$N$8,IF($F$9="D",Data!$N$9,0))))</f>
        <v>618</v>
      </c>
      <c r="G23" s="57">
        <f t="shared" si="4"/>
        <v>27927.372900000002</v>
      </c>
      <c r="H23" s="58">
        <f t="shared" si="0"/>
        <v>1300.9319083333332</v>
      </c>
      <c r="I23" s="58">
        <f t="shared" si="0"/>
        <v>974.84916666666675</v>
      </c>
      <c r="J23" s="58">
        <f t="shared" si="5"/>
        <v>51.5</v>
      </c>
      <c r="K23" s="57">
        <f t="shared" si="6"/>
        <v>2327.2810749999999</v>
      </c>
      <c r="L23" s="55">
        <f t="shared" si="1"/>
        <v>42.770364109589039</v>
      </c>
      <c r="M23" s="55">
        <f t="shared" si="2"/>
        <v>32.049835616438358</v>
      </c>
      <c r="N23" s="55">
        <f t="shared" si="7"/>
        <v>1.6931506849315068</v>
      </c>
      <c r="O23" s="56">
        <f t="shared" si="8"/>
        <v>76.513350410958907</v>
      </c>
    </row>
    <row r="24" spans="1:15" ht="14.1" customHeight="1" x14ac:dyDescent="0.2">
      <c r="A24" s="11"/>
      <c r="B24" s="11"/>
      <c r="C24" s="11">
        <v>10</v>
      </c>
      <c r="D24" s="59">
        <f t="shared" si="9"/>
        <v>15979.951000000001</v>
      </c>
      <c r="E24" s="59">
        <f t="shared" si="3"/>
        <v>11698.19</v>
      </c>
      <c r="F24" s="54">
        <f>IF($F$9="A",Data!$N$6,IF($F$9="B",Data!$N$7,IF($F$9="C",Data!$N$8,IF($F$9="D",Data!$N$9,0))))</f>
        <v>618</v>
      </c>
      <c r="G24" s="57">
        <f t="shared" si="4"/>
        <v>28296.141000000003</v>
      </c>
      <c r="H24" s="58">
        <f t="shared" si="0"/>
        <v>1331.6625833333335</v>
      </c>
      <c r="I24" s="58">
        <f t="shared" si="0"/>
        <v>974.84916666666675</v>
      </c>
      <c r="J24" s="58">
        <f t="shared" si="5"/>
        <v>51.5</v>
      </c>
      <c r="K24" s="57">
        <f t="shared" si="6"/>
        <v>2358.0117500000001</v>
      </c>
      <c r="L24" s="55">
        <f t="shared" si="1"/>
        <v>43.780687671232876</v>
      </c>
      <c r="M24" s="55">
        <f t="shared" si="2"/>
        <v>32.049835616438358</v>
      </c>
      <c r="N24" s="55">
        <f t="shared" si="7"/>
        <v>1.6931506849315068</v>
      </c>
      <c r="O24" s="56">
        <f t="shared" si="8"/>
        <v>77.523673972602751</v>
      </c>
    </row>
    <row r="25" spans="1:15" ht="14.1" customHeight="1" x14ac:dyDescent="0.2">
      <c r="A25" s="11"/>
      <c r="B25" s="11"/>
      <c r="C25" s="11">
        <v>11</v>
      </c>
      <c r="D25" s="59">
        <f t="shared" si="9"/>
        <v>16348.7191</v>
      </c>
      <c r="E25" s="59">
        <f t="shared" si="3"/>
        <v>11698.19</v>
      </c>
      <c r="F25" s="54">
        <f>IF($F$9="A",Data!$N$6,IF($F$9="B",Data!$N$7,IF($F$9="C",Data!$N$8,IF($F$9="D",Data!$N$9,0))))</f>
        <v>618</v>
      </c>
      <c r="G25" s="57">
        <f t="shared" si="4"/>
        <v>28664.909100000001</v>
      </c>
      <c r="H25" s="58">
        <f t="shared" si="0"/>
        <v>1362.3932583333333</v>
      </c>
      <c r="I25" s="58">
        <f t="shared" si="0"/>
        <v>974.84916666666675</v>
      </c>
      <c r="J25" s="58">
        <f t="shared" si="5"/>
        <v>51.5</v>
      </c>
      <c r="K25" s="57">
        <f t="shared" si="6"/>
        <v>2388.7424249999999</v>
      </c>
      <c r="L25" s="55">
        <f t="shared" si="1"/>
        <v>44.791011232876713</v>
      </c>
      <c r="M25" s="55">
        <f t="shared" si="2"/>
        <v>32.049835616438358</v>
      </c>
      <c r="N25" s="55">
        <f t="shared" si="7"/>
        <v>1.6931506849315068</v>
      </c>
      <c r="O25" s="56">
        <f t="shared" si="8"/>
        <v>78.533997534246581</v>
      </c>
    </row>
    <row r="26" spans="1:15" ht="14.1" customHeight="1" x14ac:dyDescent="0.2">
      <c r="A26" s="11"/>
      <c r="B26" s="11"/>
      <c r="C26" s="11">
        <v>12</v>
      </c>
      <c r="D26" s="59">
        <f t="shared" si="9"/>
        <v>16717.4872</v>
      </c>
      <c r="E26" s="59">
        <f t="shared" si="3"/>
        <v>11698.19</v>
      </c>
      <c r="F26" s="54">
        <f>IF($F$9="A",Data!$N$6,IF($F$9="B",Data!$N$7,IF($F$9="C",Data!$N$8,IF($F$9="D",Data!$N$9,0))))</f>
        <v>618</v>
      </c>
      <c r="G26" s="57">
        <f t="shared" si="4"/>
        <v>29033.677199999998</v>
      </c>
      <c r="H26" s="58">
        <f t="shared" si="0"/>
        <v>1393.1239333333333</v>
      </c>
      <c r="I26" s="58">
        <f t="shared" si="0"/>
        <v>974.84916666666675</v>
      </c>
      <c r="J26" s="58">
        <f t="shared" si="5"/>
        <v>51.5</v>
      </c>
      <c r="K26" s="57">
        <f t="shared" si="6"/>
        <v>2419.4731000000002</v>
      </c>
      <c r="L26" s="55">
        <f t="shared" si="1"/>
        <v>45.80133479452055</v>
      </c>
      <c r="M26" s="55">
        <f t="shared" si="2"/>
        <v>32.049835616438358</v>
      </c>
      <c r="N26" s="55">
        <f t="shared" si="7"/>
        <v>1.6931506849315068</v>
      </c>
      <c r="O26" s="56">
        <f t="shared" si="8"/>
        <v>79.54432109589041</v>
      </c>
    </row>
    <row r="27" spans="1:15" ht="14.1" customHeight="1" x14ac:dyDescent="0.2">
      <c r="A27" s="11"/>
      <c r="B27" s="11"/>
      <c r="C27" s="11">
        <v>13</v>
      </c>
      <c r="D27" s="59">
        <f t="shared" si="9"/>
        <v>17086.255300000001</v>
      </c>
      <c r="E27" s="59">
        <f t="shared" si="3"/>
        <v>11698.19</v>
      </c>
      <c r="F27" s="54">
        <f>IF($F$9="A",Data!$N$6,IF($F$9="B",Data!$N$7,IF($F$9="C",Data!$N$8,IF($F$9="D",Data!$N$9,0))))</f>
        <v>618</v>
      </c>
      <c r="G27" s="57">
        <f t="shared" si="4"/>
        <v>29402.445299999999</v>
      </c>
      <c r="H27" s="58">
        <f t="shared" si="0"/>
        <v>1423.8546083333333</v>
      </c>
      <c r="I27" s="58">
        <f t="shared" si="0"/>
        <v>974.84916666666675</v>
      </c>
      <c r="J27" s="58">
        <f t="shared" si="5"/>
        <v>51.5</v>
      </c>
      <c r="K27" s="57">
        <f t="shared" si="6"/>
        <v>2450.203775</v>
      </c>
      <c r="L27" s="55">
        <f t="shared" si="1"/>
        <v>46.811658356164386</v>
      </c>
      <c r="M27" s="55">
        <f t="shared" si="2"/>
        <v>32.049835616438358</v>
      </c>
      <c r="N27" s="55">
        <f t="shared" si="7"/>
        <v>1.6931506849315068</v>
      </c>
      <c r="O27" s="56">
        <f t="shared" si="8"/>
        <v>80.554644657534254</v>
      </c>
    </row>
    <row r="28" spans="1:15" ht="14.1" customHeight="1" x14ac:dyDescent="0.2">
      <c r="A28" s="11"/>
      <c r="B28" s="11"/>
      <c r="C28" s="11">
        <v>14</v>
      </c>
      <c r="D28" s="59">
        <f t="shared" si="9"/>
        <v>17455.023399999998</v>
      </c>
      <c r="E28" s="59">
        <f t="shared" si="3"/>
        <v>11698.19</v>
      </c>
      <c r="F28" s="54">
        <f>IF($F$9="A",Data!$N$6,IF($F$9="B",Data!$N$7,IF($F$9="C",Data!$N$8,IF($F$9="D",Data!$N$9,0))))</f>
        <v>618</v>
      </c>
      <c r="G28" s="57">
        <f t="shared" si="4"/>
        <v>29771.213400000001</v>
      </c>
      <c r="H28" s="58">
        <f t="shared" si="0"/>
        <v>1454.5852833333331</v>
      </c>
      <c r="I28" s="58">
        <f t="shared" si="0"/>
        <v>974.84916666666675</v>
      </c>
      <c r="J28" s="58">
        <f t="shared" si="5"/>
        <v>51.5</v>
      </c>
      <c r="K28" s="57">
        <f t="shared" si="6"/>
        <v>2480.9344499999997</v>
      </c>
      <c r="L28" s="55">
        <f t="shared" si="1"/>
        <v>47.821981917808216</v>
      </c>
      <c r="M28" s="55">
        <f t="shared" si="2"/>
        <v>32.049835616438358</v>
      </c>
      <c r="N28" s="55">
        <f t="shared" si="7"/>
        <v>1.6931506849315068</v>
      </c>
      <c r="O28" s="56">
        <f t="shared" si="8"/>
        <v>81.564968219178084</v>
      </c>
    </row>
    <row r="29" spans="1:15" ht="14.1" customHeight="1" x14ac:dyDescent="0.2">
      <c r="A29" s="11"/>
      <c r="B29" s="11"/>
      <c r="C29" s="11">
        <v>15</v>
      </c>
      <c r="D29" s="59">
        <f t="shared" si="9"/>
        <v>17823.791499999999</v>
      </c>
      <c r="E29" s="59">
        <f t="shared" si="3"/>
        <v>11698.19</v>
      </c>
      <c r="F29" s="54">
        <f>IF($F$9="A",Data!$N$6,IF($F$9="B",Data!$N$7,IF($F$9="C",Data!$N$8,IF($F$9="D",Data!$N$9,0))))</f>
        <v>618</v>
      </c>
      <c r="G29" s="57">
        <f t="shared" si="4"/>
        <v>30139.981500000002</v>
      </c>
      <c r="H29" s="58">
        <f t="shared" si="0"/>
        <v>1485.3159583333334</v>
      </c>
      <c r="I29" s="58">
        <f t="shared" si="0"/>
        <v>974.84916666666675</v>
      </c>
      <c r="J29" s="58">
        <f t="shared" si="5"/>
        <v>51.5</v>
      </c>
      <c r="K29" s="57">
        <f t="shared" si="6"/>
        <v>2511.665125</v>
      </c>
      <c r="L29" s="55">
        <f t="shared" si="1"/>
        <v>48.832305479452053</v>
      </c>
      <c r="M29" s="55">
        <f t="shared" si="2"/>
        <v>32.049835616438358</v>
      </c>
      <c r="N29" s="55">
        <f t="shared" si="7"/>
        <v>1.6931506849315068</v>
      </c>
      <c r="O29" s="56">
        <f t="shared" si="8"/>
        <v>82.575291780821914</v>
      </c>
    </row>
    <row r="30" spans="1:15" ht="14.1" customHeight="1" x14ac:dyDescent="0.2">
      <c r="A30" s="11"/>
      <c r="B30" s="11"/>
      <c r="C30" s="11">
        <v>16</v>
      </c>
      <c r="D30" s="59">
        <f t="shared" si="9"/>
        <v>18192.559600000001</v>
      </c>
      <c r="E30" s="59">
        <f t="shared" si="3"/>
        <v>11698.19</v>
      </c>
      <c r="F30" s="54">
        <f>IF($F$9="A",Data!$N$6,IF($F$9="B",Data!$N$7,IF($F$9="C",Data!$N$8,IF($F$9="D",Data!$N$9,0))))</f>
        <v>618</v>
      </c>
      <c r="G30" s="57">
        <f t="shared" si="4"/>
        <v>30508.749600000003</v>
      </c>
      <c r="H30" s="58">
        <f t="shared" si="0"/>
        <v>1516.0466333333334</v>
      </c>
      <c r="I30" s="58">
        <f t="shared" si="0"/>
        <v>974.84916666666675</v>
      </c>
      <c r="J30" s="58">
        <f t="shared" si="5"/>
        <v>51.5</v>
      </c>
      <c r="K30" s="57">
        <f t="shared" si="6"/>
        <v>2542.3958000000002</v>
      </c>
      <c r="L30" s="55">
        <f t="shared" si="1"/>
        <v>49.84262904109589</v>
      </c>
      <c r="M30" s="55">
        <f t="shared" si="2"/>
        <v>32.049835616438358</v>
      </c>
      <c r="N30" s="55">
        <f t="shared" si="7"/>
        <v>1.6931506849315068</v>
      </c>
      <c r="O30" s="56">
        <f t="shared" si="8"/>
        <v>83.585615342465758</v>
      </c>
    </row>
    <row r="31" spans="1:15" ht="14.1" customHeight="1" x14ac:dyDescent="0.2">
      <c r="A31" s="11"/>
      <c r="B31" s="11"/>
      <c r="C31" s="11">
        <v>17</v>
      </c>
      <c r="D31" s="59">
        <f t="shared" si="9"/>
        <v>18561.327700000002</v>
      </c>
      <c r="E31" s="59">
        <f t="shared" si="3"/>
        <v>11698.19</v>
      </c>
      <c r="F31" s="54">
        <f>IF($F$9="A",Data!$N$6,IF($F$9="B",Data!$N$7,IF($F$9="C",Data!$N$8,IF($F$9="D",Data!$N$9,0))))</f>
        <v>618</v>
      </c>
      <c r="G31" s="57">
        <f t="shared" si="4"/>
        <v>30877.517700000004</v>
      </c>
      <c r="H31" s="58">
        <f t="shared" si="0"/>
        <v>1546.7773083333334</v>
      </c>
      <c r="I31" s="58">
        <f t="shared" si="0"/>
        <v>974.84916666666675</v>
      </c>
      <c r="J31" s="58">
        <f t="shared" si="5"/>
        <v>51.5</v>
      </c>
      <c r="K31" s="57">
        <f t="shared" si="6"/>
        <v>2573.126475</v>
      </c>
      <c r="L31" s="55">
        <f t="shared" si="1"/>
        <v>50.852952602739734</v>
      </c>
      <c r="M31" s="55">
        <f t="shared" si="2"/>
        <v>32.049835616438358</v>
      </c>
      <c r="N31" s="55">
        <f t="shared" si="7"/>
        <v>1.6931506849315068</v>
      </c>
      <c r="O31" s="56">
        <f t="shared" si="8"/>
        <v>84.595938904109602</v>
      </c>
    </row>
    <row r="32" spans="1:15" ht="14.1" customHeight="1" x14ac:dyDescent="0.2">
      <c r="A32" s="11"/>
      <c r="B32" s="11"/>
      <c r="C32" s="11">
        <v>18</v>
      </c>
      <c r="D32" s="59">
        <f t="shared" si="9"/>
        <v>18930.095800000003</v>
      </c>
      <c r="E32" s="59">
        <f t="shared" si="3"/>
        <v>11698.19</v>
      </c>
      <c r="F32" s="54">
        <f>IF($F$9="A",Data!$N$6,IF($F$9="B",Data!$N$7,IF($F$9="C",Data!$N$8,IF($F$9="D",Data!$N$9,0))))</f>
        <v>618</v>
      </c>
      <c r="G32" s="57">
        <f t="shared" si="4"/>
        <v>31246.285800000005</v>
      </c>
      <c r="H32" s="58">
        <f t="shared" si="0"/>
        <v>1577.5079833333336</v>
      </c>
      <c r="I32" s="58">
        <f t="shared" si="0"/>
        <v>974.84916666666675</v>
      </c>
      <c r="J32" s="58">
        <f t="shared" si="5"/>
        <v>51.5</v>
      </c>
      <c r="K32" s="57">
        <f t="shared" si="6"/>
        <v>2603.8571500000003</v>
      </c>
      <c r="L32" s="55">
        <f t="shared" si="1"/>
        <v>51.863276164383571</v>
      </c>
      <c r="M32" s="55">
        <f t="shared" si="2"/>
        <v>32.049835616438358</v>
      </c>
      <c r="N32" s="55">
        <f t="shared" si="7"/>
        <v>1.6931506849315068</v>
      </c>
      <c r="O32" s="56">
        <f t="shared" si="8"/>
        <v>85.606262465753446</v>
      </c>
    </row>
    <row r="33" spans="1:15" ht="14.1" customHeight="1" x14ac:dyDescent="0.2">
      <c r="A33" s="11"/>
      <c r="B33" s="11"/>
      <c r="C33" s="11">
        <v>19</v>
      </c>
      <c r="D33" s="59">
        <f t="shared" si="9"/>
        <v>19298.8639</v>
      </c>
      <c r="E33" s="59">
        <f t="shared" si="3"/>
        <v>11698.19</v>
      </c>
      <c r="F33" s="54">
        <f>IF($F$9="A",Data!$N$6,IF($F$9="B",Data!$N$7,IF($F$9="C",Data!$N$8,IF($F$9="D",Data!$N$9,0))))</f>
        <v>618</v>
      </c>
      <c r="G33" s="57">
        <f t="shared" si="4"/>
        <v>31615.053899999999</v>
      </c>
      <c r="H33" s="58">
        <f t="shared" si="0"/>
        <v>1608.2386583333334</v>
      </c>
      <c r="I33" s="58">
        <f t="shared" si="0"/>
        <v>974.84916666666675</v>
      </c>
      <c r="J33" s="58">
        <f t="shared" si="5"/>
        <v>51.5</v>
      </c>
      <c r="K33" s="57">
        <f t="shared" si="6"/>
        <v>2634.5878250000001</v>
      </c>
      <c r="L33" s="55">
        <f t="shared" si="1"/>
        <v>52.8735997260274</v>
      </c>
      <c r="M33" s="55">
        <f t="shared" si="2"/>
        <v>32.049835616438358</v>
      </c>
      <c r="N33" s="55">
        <f t="shared" si="7"/>
        <v>1.6931506849315068</v>
      </c>
      <c r="O33" s="56">
        <f t="shared" si="8"/>
        <v>86.616586027397261</v>
      </c>
    </row>
    <row r="34" spans="1:15" ht="14.1" customHeight="1" x14ac:dyDescent="0.2">
      <c r="A34" s="11"/>
      <c r="B34" s="11"/>
      <c r="C34" s="11">
        <v>20</v>
      </c>
      <c r="D34" s="59">
        <f t="shared" si="9"/>
        <v>19667.632000000001</v>
      </c>
      <c r="E34" s="59">
        <f t="shared" si="3"/>
        <v>11698.19</v>
      </c>
      <c r="F34" s="54">
        <f>IF($F$9="A",Data!$N$6,IF($F$9="B",Data!$N$7,IF($F$9="C",Data!$N$8,IF($F$9="D",Data!$N$9,0))))</f>
        <v>618</v>
      </c>
      <c r="G34" s="57">
        <f t="shared" si="4"/>
        <v>31983.822</v>
      </c>
      <c r="H34" s="58">
        <f t="shared" si="0"/>
        <v>1638.9693333333335</v>
      </c>
      <c r="I34" s="58">
        <f t="shared" si="0"/>
        <v>974.84916666666675</v>
      </c>
      <c r="J34" s="58">
        <f t="shared" si="5"/>
        <v>51.5</v>
      </c>
      <c r="K34" s="57">
        <f t="shared" si="6"/>
        <v>2665.3185000000003</v>
      </c>
      <c r="L34" s="55">
        <f t="shared" si="1"/>
        <v>53.883923287671237</v>
      </c>
      <c r="M34" s="55">
        <f t="shared" si="2"/>
        <v>32.049835616438358</v>
      </c>
      <c r="N34" s="55">
        <f t="shared" si="7"/>
        <v>1.6931506849315068</v>
      </c>
      <c r="O34" s="56">
        <f t="shared" si="8"/>
        <v>87.626909589041105</v>
      </c>
    </row>
    <row r="35" spans="1:15" ht="14.1" customHeight="1" x14ac:dyDescent="0.2">
      <c r="A35" s="11"/>
      <c r="B35" s="11"/>
      <c r="C35" s="11">
        <v>21</v>
      </c>
      <c r="D35" s="59">
        <f t="shared" si="9"/>
        <v>20036.400099999999</v>
      </c>
      <c r="E35" s="59">
        <f t="shared" si="3"/>
        <v>11698.19</v>
      </c>
      <c r="F35" s="54">
        <f>IF($F$9="A",Data!$N$6,IF($F$9="B",Data!$N$7,IF($F$9="C",Data!$N$8,IF($F$9="D",Data!$N$9,0))))</f>
        <v>618</v>
      </c>
      <c r="G35" s="57">
        <f t="shared" si="4"/>
        <v>32352.590100000001</v>
      </c>
      <c r="H35" s="58">
        <f t="shared" si="0"/>
        <v>1669.7000083333332</v>
      </c>
      <c r="I35" s="58">
        <f t="shared" si="0"/>
        <v>974.84916666666675</v>
      </c>
      <c r="J35" s="58">
        <f t="shared" si="5"/>
        <v>51.5</v>
      </c>
      <c r="K35" s="57">
        <f t="shared" si="6"/>
        <v>2696.0491750000001</v>
      </c>
      <c r="L35" s="55">
        <f t="shared" si="1"/>
        <v>54.894246849315067</v>
      </c>
      <c r="M35" s="55">
        <f t="shared" si="2"/>
        <v>32.049835616438358</v>
      </c>
      <c r="N35" s="55">
        <f t="shared" si="7"/>
        <v>1.6931506849315068</v>
      </c>
      <c r="O35" s="56">
        <f t="shared" si="8"/>
        <v>88.637233150684935</v>
      </c>
    </row>
    <row r="36" spans="1:15" ht="14.1" customHeight="1" x14ac:dyDescent="0.2">
      <c r="A36" s="11"/>
      <c r="B36" s="11"/>
      <c r="C36" s="11">
        <v>22</v>
      </c>
      <c r="D36" s="59">
        <f t="shared" si="9"/>
        <v>20405.1682</v>
      </c>
      <c r="E36" s="59">
        <f t="shared" si="3"/>
        <v>11698.19</v>
      </c>
      <c r="F36" s="54">
        <f>IF($F$9="A",Data!$N$6,IF($F$9="B",Data!$N$7,IF($F$9="C",Data!$N$8,IF($F$9="D",Data!$N$9,0))))</f>
        <v>618</v>
      </c>
      <c r="G36" s="57">
        <f t="shared" si="4"/>
        <v>32721.358200000002</v>
      </c>
      <c r="H36" s="58">
        <f t="shared" si="0"/>
        <v>1700.4306833333333</v>
      </c>
      <c r="I36" s="58">
        <f t="shared" si="0"/>
        <v>974.84916666666675</v>
      </c>
      <c r="J36" s="58">
        <f t="shared" si="5"/>
        <v>51.5</v>
      </c>
      <c r="K36" s="57">
        <f t="shared" si="6"/>
        <v>2726.7798499999999</v>
      </c>
      <c r="L36" s="55">
        <f t="shared" si="1"/>
        <v>55.904570410958904</v>
      </c>
      <c r="M36" s="55">
        <f t="shared" si="2"/>
        <v>32.049835616438358</v>
      </c>
      <c r="N36" s="55">
        <f t="shared" si="7"/>
        <v>1.6931506849315068</v>
      </c>
      <c r="O36" s="56">
        <f t="shared" si="8"/>
        <v>89.647556712328765</v>
      </c>
    </row>
    <row r="37" spans="1:15" ht="14.1" customHeight="1" x14ac:dyDescent="0.2">
      <c r="A37" s="11"/>
      <c r="B37" s="11"/>
      <c r="C37" s="11">
        <v>23</v>
      </c>
      <c r="D37" s="59">
        <f t="shared" si="9"/>
        <v>20773.936300000001</v>
      </c>
      <c r="E37" s="59">
        <f t="shared" si="3"/>
        <v>11698.19</v>
      </c>
      <c r="F37" s="54">
        <f>IF($F$9="A",Data!$N$6,IF($F$9="B",Data!$N$7,IF($F$9="C",Data!$N$8,IF($F$9="D",Data!$N$9,0))))</f>
        <v>618</v>
      </c>
      <c r="G37" s="57">
        <f t="shared" si="4"/>
        <v>33090.126300000004</v>
      </c>
      <c r="H37" s="58">
        <f t="shared" si="0"/>
        <v>1731.1613583333335</v>
      </c>
      <c r="I37" s="58">
        <f t="shared" si="0"/>
        <v>974.84916666666675</v>
      </c>
      <c r="J37" s="58">
        <f t="shared" si="5"/>
        <v>51.5</v>
      </c>
      <c r="K37" s="57">
        <f t="shared" si="6"/>
        <v>2757.5105250000001</v>
      </c>
      <c r="L37" s="55">
        <f t="shared" si="1"/>
        <v>56.914893972602741</v>
      </c>
      <c r="M37" s="55">
        <f t="shared" si="2"/>
        <v>32.049835616438358</v>
      </c>
      <c r="N37" s="55">
        <f t="shared" si="7"/>
        <v>1.6931506849315068</v>
      </c>
      <c r="O37" s="56">
        <f t="shared" si="8"/>
        <v>90.657880273972609</v>
      </c>
    </row>
    <row r="38" spans="1:15" ht="14.1" customHeight="1" x14ac:dyDescent="0.2">
      <c r="A38" s="11"/>
      <c r="B38" s="11"/>
      <c r="C38" s="11">
        <v>24</v>
      </c>
      <c r="D38" s="59">
        <f t="shared" si="9"/>
        <v>21142.704400000002</v>
      </c>
      <c r="E38" s="59">
        <f t="shared" si="3"/>
        <v>11698.19</v>
      </c>
      <c r="F38" s="54">
        <f>IF($F$9="A",Data!$N$6,IF($F$9="B",Data!$N$7,IF($F$9="C",Data!$N$8,IF($F$9="D",Data!$N$9,0))))</f>
        <v>618</v>
      </c>
      <c r="G38" s="57">
        <f t="shared" si="4"/>
        <v>33458.894400000005</v>
      </c>
      <c r="H38" s="58">
        <f t="shared" si="0"/>
        <v>1761.8920333333335</v>
      </c>
      <c r="I38" s="58">
        <f t="shared" si="0"/>
        <v>974.84916666666675</v>
      </c>
      <c r="J38" s="58">
        <f t="shared" si="5"/>
        <v>51.5</v>
      </c>
      <c r="K38" s="57">
        <f t="shared" si="6"/>
        <v>2788.2412000000004</v>
      </c>
      <c r="L38" s="55">
        <f t="shared" si="1"/>
        <v>57.925217534246585</v>
      </c>
      <c r="M38" s="55">
        <f t="shared" si="2"/>
        <v>32.049835616438358</v>
      </c>
      <c r="N38" s="55">
        <f t="shared" si="7"/>
        <v>1.6931506849315068</v>
      </c>
      <c r="O38" s="56">
        <f t="shared" si="8"/>
        <v>91.668203835616453</v>
      </c>
    </row>
    <row r="39" spans="1:15" ht="14.1" customHeight="1" x14ac:dyDescent="0.2">
      <c r="A39" s="11"/>
      <c r="B39" s="11"/>
      <c r="C39" s="11">
        <v>25</v>
      </c>
      <c r="D39" s="59">
        <f t="shared" si="9"/>
        <v>21511.4725</v>
      </c>
      <c r="E39" s="59">
        <f t="shared" si="3"/>
        <v>11698.19</v>
      </c>
      <c r="F39" s="54">
        <f>IF($F$9="A",Data!$N$6,IF($F$9="B",Data!$N$7,IF($F$9="C",Data!$N$8,IF($F$9="D",Data!$N$9,0))))</f>
        <v>618</v>
      </c>
      <c r="G39" s="57">
        <f t="shared" si="4"/>
        <v>33827.662499999999</v>
      </c>
      <c r="H39" s="58">
        <f t="shared" si="0"/>
        <v>1792.6227083333333</v>
      </c>
      <c r="I39" s="58">
        <f t="shared" si="0"/>
        <v>974.84916666666675</v>
      </c>
      <c r="J39" s="58">
        <f t="shared" si="5"/>
        <v>51.5</v>
      </c>
      <c r="K39" s="57">
        <f t="shared" si="6"/>
        <v>2818.9718750000002</v>
      </c>
      <c r="L39" s="55">
        <f t="shared" si="1"/>
        <v>58.935541095890407</v>
      </c>
      <c r="M39" s="55">
        <f t="shared" si="2"/>
        <v>32.049835616438358</v>
      </c>
      <c r="N39" s="55">
        <f t="shared" si="7"/>
        <v>1.6931506849315068</v>
      </c>
      <c r="O39" s="56">
        <f t="shared" si="8"/>
        <v>92.678527397260268</v>
      </c>
    </row>
    <row r="40" spans="1:15" ht="14.1" customHeight="1" x14ac:dyDescent="0.2">
      <c r="A40" s="11"/>
      <c r="B40" s="11"/>
      <c r="C40" s="11">
        <v>26</v>
      </c>
      <c r="D40" s="59">
        <f t="shared" si="9"/>
        <v>21880.240600000001</v>
      </c>
      <c r="E40" s="59">
        <f t="shared" si="3"/>
        <v>11698.19</v>
      </c>
      <c r="F40" s="54">
        <f>IF($F$9="A",Data!$N$6,IF($F$9="B",Data!$N$7,IF($F$9="C",Data!$N$8,IF($F$9="D",Data!$N$9,0))))</f>
        <v>618</v>
      </c>
      <c r="G40" s="57">
        <f t="shared" si="4"/>
        <v>34196.4306</v>
      </c>
      <c r="H40" s="58">
        <f t="shared" si="0"/>
        <v>1823.3533833333333</v>
      </c>
      <c r="I40" s="58">
        <f t="shared" si="0"/>
        <v>974.84916666666675</v>
      </c>
      <c r="J40" s="58">
        <f t="shared" si="5"/>
        <v>51.5</v>
      </c>
      <c r="K40" s="57">
        <f t="shared" si="6"/>
        <v>2849.70255</v>
      </c>
      <c r="L40" s="55">
        <f t="shared" si="1"/>
        <v>59.945864657534251</v>
      </c>
      <c r="M40" s="55">
        <f t="shared" si="2"/>
        <v>32.049835616438358</v>
      </c>
      <c r="N40" s="55">
        <f t="shared" si="7"/>
        <v>1.6931506849315068</v>
      </c>
      <c r="O40" s="56">
        <f t="shared" si="8"/>
        <v>93.688850958904112</v>
      </c>
    </row>
    <row r="41" spans="1:15" ht="14.1" customHeight="1" x14ac:dyDescent="0.2">
      <c r="A41" s="11"/>
      <c r="B41" s="11"/>
      <c r="C41" s="11">
        <v>27</v>
      </c>
      <c r="D41" s="59">
        <f t="shared" si="9"/>
        <v>22249.008699999998</v>
      </c>
      <c r="E41" s="59">
        <f t="shared" si="3"/>
        <v>11698.19</v>
      </c>
      <c r="F41" s="54">
        <f>IF($F$9="A",Data!$N$6,IF($F$9="B",Data!$N$7,IF($F$9="C",Data!$N$8,IF($F$9="D",Data!$N$9,0))))</f>
        <v>618</v>
      </c>
      <c r="G41" s="57">
        <f t="shared" si="4"/>
        <v>34565.198700000001</v>
      </c>
      <c r="H41" s="58">
        <f t="shared" si="0"/>
        <v>1854.0840583333331</v>
      </c>
      <c r="I41" s="58">
        <f t="shared" si="0"/>
        <v>974.84916666666675</v>
      </c>
      <c r="J41" s="58">
        <f t="shared" si="5"/>
        <v>51.5</v>
      </c>
      <c r="K41" s="57">
        <f t="shared" si="6"/>
        <v>2880.4332249999998</v>
      </c>
      <c r="L41" s="55">
        <f t="shared" si="1"/>
        <v>60.956188219178081</v>
      </c>
      <c r="M41" s="55">
        <f t="shared" si="2"/>
        <v>32.049835616438358</v>
      </c>
      <c r="N41" s="55">
        <f t="shared" si="7"/>
        <v>1.6931506849315068</v>
      </c>
      <c r="O41" s="56">
        <f t="shared" si="8"/>
        <v>94.699174520547956</v>
      </c>
    </row>
    <row r="42" spans="1:15" ht="14.1" customHeight="1" x14ac:dyDescent="0.2">
      <c r="A42" s="11"/>
      <c r="B42" s="11"/>
      <c r="C42" s="11">
        <v>28</v>
      </c>
      <c r="D42" s="59">
        <f t="shared" si="9"/>
        <v>22617.7768</v>
      </c>
      <c r="E42" s="59">
        <f t="shared" si="3"/>
        <v>11698.19</v>
      </c>
      <c r="F42" s="54">
        <f>IF($F$9="A",Data!$N$6,IF($F$9="B",Data!$N$7,IF($F$9="C",Data!$N$8,IF($F$9="D",Data!$N$9,0))))</f>
        <v>618</v>
      </c>
      <c r="G42" s="57">
        <f t="shared" si="4"/>
        <v>34933.966800000002</v>
      </c>
      <c r="H42" s="58">
        <f t="shared" si="0"/>
        <v>1884.8147333333334</v>
      </c>
      <c r="I42" s="58">
        <f t="shared" si="0"/>
        <v>974.84916666666675</v>
      </c>
      <c r="J42" s="58">
        <f t="shared" si="5"/>
        <v>51.5</v>
      </c>
      <c r="K42" s="57">
        <f t="shared" si="6"/>
        <v>2911.1639</v>
      </c>
      <c r="L42" s="55">
        <f t="shared" si="1"/>
        <v>61.966511780821918</v>
      </c>
      <c r="M42" s="55">
        <f t="shared" si="2"/>
        <v>32.049835616438358</v>
      </c>
      <c r="N42" s="55">
        <f t="shared" si="7"/>
        <v>1.6931506849315068</v>
      </c>
      <c r="O42" s="56">
        <f t="shared" si="8"/>
        <v>95.709498082191786</v>
      </c>
    </row>
    <row r="43" spans="1:15" ht="14.1" customHeight="1" x14ac:dyDescent="0.2">
      <c r="A43" s="11"/>
      <c r="B43" s="11"/>
      <c r="C43" s="11">
        <v>29</v>
      </c>
      <c r="D43" s="59">
        <f t="shared" si="9"/>
        <v>22986.544900000001</v>
      </c>
      <c r="E43" s="59">
        <f t="shared" si="3"/>
        <v>11698.19</v>
      </c>
      <c r="F43" s="54">
        <f>IF($F$9="A",Data!$N$6,IF($F$9="B",Data!$N$7,IF($F$9="C",Data!$N$8,IF($F$9="D",Data!$N$9,0))))</f>
        <v>618</v>
      </c>
      <c r="G43" s="57">
        <f t="shared" si="4"/>
        <v>35302.734900000003</v>
      </c>
      <c r="H43" s="58">
        <f t="shared" si="0"/>
        <v>1915.5454083333334</v>
      </c>
      <c r="I43" s="58">
        <f t="shared" si="0"/>
        <v>974.84916666666675</v>
      </c>
      <c r="J43" s="58">
        <f t="shared" si="5"/>
        <v>51.5</v>
      </c>
      <c r="K43" s="57">
        <f t="shared" si="6"/>
        <v>2941.8945750000003</v>
      </c>
      <c r="L43" s="55">
        <f t="shared" si="1"/>
        <v>62.976835342465755</v>
      </c>
      <c r="M43" s="55">
        <f t="shared" si="2"/>
        <v>32.049835616438358</v>
      </c>
      <c r="N43" s="55">
        <f t="shared" si="7"/>
        <v>1.6931506849315068</v>
      </c>
      <c r="O43" s="56">
        <f t="shared" si="8"/>
        <v>96.719821643835616</v>
      </c>
    </row>
    <row r="44" spans="1:15" ht="14.1" customHeight="1" x14ac:dyDescent="0.2">
      <c r="A44" s="11"/>
      <c r="B44" s="11"/>
      <c r="C44" s="11">
        <v>30</v>
      </c>
      <c r="D44" s="59">
        <f t="shared" si="9"/>
        <v>23355.313000000002</v>
      </c>
      <c r="E44" s="59">
        <f t="shared" si="3"/>
        <v>11698.19</v>
      </c>
      <c r="F44" s="54">
        <f>IF($F$9="A",Data!$N$6,IF($F$9="B",Data!$N$7,IF($F$9="C",Data!$N$8,IF($F$9="D",Data!$N$9,0))))</f>
        <v>618</v>
      </c>
      <c r="G44" s="57">
        <f t="shared" si="4"/>
        <v>35671.503000000004</v>
      </c>
      <c r="H44" s="58">
        <f t="shared" si="0"/>
        <v>1946.2760833333334</v>
      </c>
      <c r="I44" s="58">
        <f t="shared" si="0"/>
        <v>974.84916666666675</v>
      </c>
      <c r="J44" s="58">
        <f t="shared" si="5"/>
        <v>51.5</v>
      </c>
      <c r="K44" s="57">
        <f t="shared" si="6"/>
        <v>2972.6252500000001</v>
      </c>
      <c r="L44" s="55">
        <f t="shared" si="1"/>
        <v>63.987158904109592</v>
      </c>
      <c r="M44" s="55">
        <f t="shared" si="2"/>
        <v>32.049835616438358</v>
      </c>
      <c r="N44" s="55">
        <f t="shared" si="7"/>
        <v>1.6931506849315068</v>
      </c>
      <c r="O44" s="56">
        <f t="shared" si="8"/>
        <v>97.730145205479459</v>
      </c>
    </row>
    <row r="45" spans="1:15" ht="14.1" customHeight="1" x14ac:dyDescent="0.2">
      <c r="A45" s="11"/>
      <c r="B45" s="11"/>
      <c r="C45" s="11">
        <v>31</v>
      </c>
      <c r="D45" s="59">
        <f t="shared" si="9"/>
        <v>23724.081100000003</v>
      </c>
      <c r="E45" s="59">
        <f t="shared" si="3"/>
        <v>11698.19</v>
      </c>
      <c r="F45" s="54">
        <f>IF($F$9="A",Data!$N$6,IF($F$9="B",Data!$N$7,IF($F$9="C",Data!$N$8,IF($F$9="D",Data!$N$9,0))))</f>
        <v>618</v>
      </c>
      <c r="G45" s="57">
        <f t="shared" si="4"/>
        <v>36040.271100000005</v>
      </c>
      <c r="H45" s="58">
        <f t="shared" si="0"/>
        <v>1977.0067583333337</v>
      </c>
      <c r="I45" s="58">
        <f t="shared" si="0"/>
        <v>974.84916666666675</v>
      </c>
      <c r="J45" s="58">
        <f t="shared" si="5"/>
        <v>51.5</v>
      </c>
      <c r="K45" s="57">
        <f t="shared" si="6"/>
        <v>3003.3559250000003</v>
      </c>
      <c r="L45" s="55">
        <f t="shared" si="1"/>
        <v>64.997482465753436</v>
      </c>
      <c r="M45" s="55">
        <f t="shared" si="2"/>
        <v>32.049835616438358</v>
      </c>
      <c r="N45" s="55">
        <f t="shared" si="7"/>
        <v>1.6931506849315068</v>
      </c>
      <c r="O45" s="56">
        <f t="shared" si="8"/>
        <v>98.740468767123303</v>
      </c>
    </row>
    <row r="46" spans="1:15" ht="14.1" customHeight="1" x14ac:dyDescent="0.2">
      <c r="A46" s="11"/>
      <c r="B46" s="11"/>
      <c r="C46" s="11">
        <v>32</v>
      </c>
      <c r="D46" s="59">
        <f t="shared" si="9"/>
        <v>24092.849200000001</v>
      </c>
      <c r="E46" s="59">
        <f t="shared" si="3"/>
        <v>11698.19</v>
      </c>
      <c r="F46" s="54">
        <f>IF($F$9="A",Data!$N$6,IF($F$9="B",Data!$N$7,IF($F$9="C",Data!$N$8,IF($F$9="D",Data!$N$9,0))))</f>
        <v>618</v>
      </c>
      <c r="G46" s="57">
        <f t="shared" si="4"/>
        <v>36409.039199999999</v>
      </c>
      <c r="H46" s="58">
        <f t="shared" si="0"/>
        <v>2007.7374333333335</v>
      </c>
      <c r="I46" s="58">
        <f t="shared" si="0"/>
        <v>974.84916666666675</v>
      </c>
      <c r="J46" s="58">
        <f t="shared" si="5"/>
        <v>51.5</v>
      </c>
      <c r="K46" s="57">
        <f t="shared" si="6"/>
        <v>3034.0866000000001</v>
      </c>
      <c r="L46" s="55">
        <f t="shared" si="1"/>
        <v>66.007806027397265</v>
      </c>
      <c r="M46" s="55">
        <f t="shared" si="2"/>
        <v>32.049835616438358</v>
      </c>
      <c r="N46" s="55">
        <f t="shared" si="7"/>
        <v>1.6931506849315068</v>
      </c>
      <c r="O46" s="56">
        <f t="shared" si="8"/>
        <v>99.750792328767133</v>
      </c>
    </row>
    <row r="47" spans="1:15" ht="14.1" customHeight="1" x14ac:dyDescent="0.2">
      <c r="A47" s="11"/>
      <c r="B47" s="11"/>
      <c r="C47" s="11">
        <v>33</v>
      </c>
      <c r="D47" s="59">
        <f t="shared" si="9"/>
        <v>24461.617299999998</v>
      </c>
      <c r="E47" s="59">
        <f t="shared" si="3"/>
        <v>11698.19</v>
      </c>
      <c r="F47" s="54">
        <f>IF($F$9="A",Data!$N$6,IF($F$9="B",Data!$N$7,IF($F$9="C",Data!$N$8,IF($F$9="D",Data!$N$9,0))))</f>
        <v>618</v>
      </c>
      <c r="G47" s="57">
        <f t="shared" si="4"/>
        <v>36777.8073</v>
      </c>
      <c r="H47" s="58">
        <f t="shared" si="0"/>
        <v>2038.4681083333332</v>
      </c>
      <c r="I47" s="58">
        <f t="shared" si="0"/>
        <v>974.84916666666675</v>
      </c>
      <c r="J47" s="58">
        <f t="shared" si="5"/>
        <v>51.5</v>
      </c>
      <c r="K47" s="57">
        <f t="shared" si="6"/>
        <v>3064.8172749999999</v>
      </c>
      <c r="L47" s="55">
        <f t="shared" si="1"/>
        <v>67.018129589041095</v>
      </c>
      <c r="M47" s="55">
        <f t="shared" si="2"/>
        <v>32.049835616438358</v>
      </c>
      <c r="N47" s="55">
        <f t="shared" si="7"/>
        <v>1.6931506849315068</v>
      </c>
      <c r="O47" s="56">
        <f t="shared" si="8"/>
        <v>100.76111589041096</v>
      </c>
    </row>
    <row r="48" spans="1:15" ht="14.1" customHeight="1" x14ac:dyDescent="0.2">
      <c r="A48" s="11"/>
      <c r="B48" s="11"/>
      <c r="C48" s="11">
        <v>34</v>
      </c>
      <c r="D48" s="59">
        <f t="shared" si="9"/>
        <v>24830.385399999999</v>
      </c>
      <c r="E48" s="59">
        <f t="shared" si="3"/>
        <v>11698.19</v>
      </c>
      <c r="F48" s="54">
        <f>IF($F$9="A",Data!$N$6,IF($F$9="B",Data!$N$7,IF($F$9="C",Data!$N$8,IF($F$9="D",Data!$N$9,0))))</f>
        <v>618</v>
      </c>
      <c r="G48" s="57">
        <f t="shared" si="4"/>
        <v>37146.575400000002</v>
      </c>
      <c r="H48" s="58">
        <f t="shared" si="0"/>
        <v>2069.1987833333333</v>
      </c>
      <c r="I48" s="58">
        <f t="shared" si="0"/>
        <v>974.84916666666675</v>
      </c>
      <c r="J48" s="58">
        <f t="shared" si="5"/>
        <v>51.5</v>
      </c>
      <c r="K48" s="57">
        <f t="shared" si="6"/>
        <v>3095.5479500000001</v>
      </c>
      <c r="L48" s="55">
        <f t="shared" si="1"/>
        <v>68.028453150684925</v>
      </c>
      <c r="M48" s="55">
        <f t="shared" si="2"/>
        <v>32.049835616438358</v>
      </c>
      <c r="N48" s="55">
        <f t="shared" si="7"/>
        <v>1.6931506849315068</v>
      </c>
      <c r="O48" s="56">
        <f t="shared" si="8"/>
        <v>101.77143945205479</v>
      </c>
    </row>
    <row r="49" spans="1:15" ht="14.1" customHeight="1" x14ac:dyDescent="0.2">
      <c r="A49" s="11"/>
      <c r="B49" s="11"/>
      <c r="C49" s="11">
        <v>35</v>
      </c>
      <c r="D49" s="59">
        <f t="shared" si="9"/>
        <v>25199.1535</v>
      </c>
      <c r="E49" s="59">
        <f t="shared" si="3"/>
        <v>11698.19</v>
      </c>
      <c r="F49" s="54">
        <f>IF($F$9="A",Data!$N$6,IF($F$9="B",Data!$N$7,IF($F$9="C",Data!$N$8,IF($F$9="D",Data!$N$9,0))))</f>
        <v>618</v>
      </c>
      <c r="G49" s="57">
        <f t="shared" si="4"/>
        <v>37515.343500000003</v>
      </c>
      <c r="H49" s="58">
        <f t="shared" si="0"/>
        <v>2099.9294583333335</v>
      </c>
      <c r="I49" s="58">
        <f t="shared" si="0"/>
        <v>974.84916666666675</v>
      </c>
      <c r="J49" s="58">
        <f t="shared" si="5"/>
        <v>51.5</v>
      </c>
      <c r="K49" s="57">
        <f t="shared" si="6"/>
        <v>3126.2786250000004</v>
      </c>
      <c r="L49" s="55">
        <f t="shared" si="1"/>
        <v>69.038776712328769</v>
      </c>
      <c r="M49" s="55">
        <f t="shared" si="2"/>
        <v>32.049835616438358</v>
      </c>
      <c r="N49" s="55">
        <f t="shared" si="7"/>
        <v>1.6931506849315068</v>
      </c>
      <c r="O49" s="56">
        <f t="shared" si="8"/>
        <v>102.78176301369864</v>
      </c>
    </row>
    <row r="50" spans="1:15" ht="14.1" customHeight="1" x14ac:dyDescent="0.2">
      <c r="A50" s="11"/>
      <c r="B50" s="11"/>
      <c r="C50" s="11">
        <v>36</v>
      </c>
      <c r="D50" s="59">
        <f t="shared" si="9"/>
        <v>25567.921600000001</v>
      </c>
      <c r="E50" s="59">
        <f t="shared" si="3"/>
        <v>11698.19</v>
      </c>
      <c r="F50" s="54">
        <f>IF($F$9="A",Data!$N$6,IF($F$9="B",Data!$N$7,IF($F$9="C",Data!$N$8,IF($F$9="D",Data!$N$9,0))))</f>
        <v>618</v>
      </c>
      <c r="G50" s="57">
        <f t="shared" si="4"/>
        <v>37884.111600000004</v>
      </c>
      <c r="H50" s="58">
        <f t="shared" si="0"/>
        <v>2130.6601333333333</v>
      </c>
      <c r="I50" s="58">
        <f t="shared" si="0"/>
        <v>974.84916666666675</v>
      </c>
      <c r="J50" s="58">
        <f t="shared" si="5"/>
        <v>51.5</v>
      </c>
      <c r="K50" s="57">
        <f t="shared" si="6"/>
        <v>3157.0093000000002</v>
      </c>
      <c r="L50" s="55">
        <f t="shared" si="1"/>
        <v>70.049100273972613</v>
      </c>
      <c r="M50" s="55">
        <f t="shared" si="2"/>
        <v>32.049835616438358</v>
      </c>
      <c r="N50" s="55">
        <f t="shared" si="7"/>
        <v>1.6931506849315068</v>
      </c>
      <c r="O50" s="56">
        <f t="shared" si="8"/>
        <v>103.79208657534248</v>
      </c>
    </row>
    <row r="51" spans="1:15" ht="14.1" customHeight="1" x14ac:dyDescent="0.2">
      <c r="A51" s="11"/>
      <c r="B51" s="11"/>
      <c r="C51" s="11">
        <v>37</v>
      </c>
      <c r="D51" s="59">
        <f t="shared" si="9"/>
        <v>25936.689700000003</v>
      </c>
      <c r="E51" s="59">
        <f t="shared" si="3"/>
        <v>11698.19</v>
      </c>
      <c r="F51" s="54">
        <f>IF($F$9="A",Data!$N$6,IF($F$9="B",Data!$N$7,IF($F$9="C",Data!$N$8,IF($F$9="D",Data!$N$9,0))))</f>
        <v>618</v>
      </c>
      <c r="G51" s="57">
        <f t="shared" si="4"/>
        <v>38252.879700000005</v>
      </c>
      <c r="H51" s="58">
        <f t="shared" si="0"/>
        <v>2161.3908083333336</v>
      </c>
      <c r="I51" s="58">
        <f t="shared" si="0"/>
        <v>974.84916666666675</v>
      </c>
      <c r="J51" s="58">
        <f t="shared" si="5"/>
        <v>51.5</v>
      </c>
      <c r="K51" s="57">
        <f t="shared" si="6"/>
        <v>3187.7399750000004</v>
      </c>
      <c r="L51" s="55">
        <f t="shared" si="1"/>
        <v>71.059423835616442</v>
      </c>
      <c r="M51" s="55">
        <f t="shared" si="2"/>
        <v>32.049835616438358</v>
      </c>
      <c r="N51" s="55">
        <f t="shared" si="7"/>
        <v>1.6931506849315068</v>
      </c>
      <c r="O51" s="56">
        <f t="shared" si="8"/>
        <v>104.80241013698631</v>
      </c>
    </row>
    <row r="52" spans="1:15" ht="14.1" customHeight="1" x14ac:dyDescent="0.2">
      <c r="A52" s="11"/>
      <c r="B52" s="11"/>
      <c r="C52" s="11">
        <v>38</v>
      </c>
      <c r="D52" s="59">
        <f t="shared" si="9"/>
        <v>26305.4578</v>
      </c>
      <c r="E52" s="59">
        <f t="shared" si="3"/>
        <v>11698.19</v>
      </c>
      <c r="F52" s="54">
        <f>IF($F$9="A",Data!$N$6,IF($F$9="B",Data!$N$7,IF($F$9="C",Data!$N$8,IF($F$9="D",Data!$N$9,0))))</f>
        <v>618</v>
      </c>
      <c r="G52" s="57">
        <f t="shared" si="4"/>
        <v>38621.647799999999</v>
      </c>
      <c r="H52" s="58">
        <f t="shared" si="0"/>
        <v>2192.1214833333333</v>
      </c>
      <c r="I52" s="58">
        <f t="shared" si="0"/>
        <v>974.84916666666675</v>
      </c>
      <c r="J52" s="58">
        <f t="shared" si="5"/>
        <v>51.5</v>
      </c>
      <c r="K52" s="57">
        <f t="shared" si="6"/>
        <v>3218.4706500000002</v>
      </c>
      <c r="L52" s="55">
        <f t="shared" si="1"/>
        <v>72.069747397260272</v>
      </c>
      <c r="M52" s="55">
        <f t="shared" si="2"/>
        <v>32.049835616438358</v>
      </c>
      <c r="N52" s="55">
        <f t="shared" si="7"/>
        <v>1.6931506849315068</v>
      </c>
      <c r="O52" s="56">
        <f t="shared" si="8"/>
        <v>105.81273369863014</v>
      </c>
    </row>
    <row r="53" spans="1:15" ht="14.1" customHeight="1" x14ac:dyDescent="0.2">
      <c r="A53" s="11"/>
      <c r="B53" s="11"/>
      <c r="C53" s="11">
        <v>39</v>
      </c>
      <c r="D53" s="59">
        <f t="shared" si="9"/>
        <v>26674.225900000001</v>
      </c>
      <c r="E53" s="59">
        <f t="shared" si="3"/>
        <v>11698.19</v>
      </c>
      <c r="F53" s="54">
        <f>IF($F$9="A",Data!$N$6,IF($F$9="B",Data!$N$7,IF($F$9="C",Data!$N$8,IF($F$9="D",Data!$N$9,0))))</f>
        <v>618</v>
      </c>
      <c r="G53" s="57">
        <f t="shared" si="4"/>
        <v>38990.4159</v>
      </c>
      <c r="H53" s="58">
        <f t="shared" si="0"/>
        <v>2222.8521583333336</v>
      </c>
      <c r="I53" s="58">
        <f t="shared" si="0"/>
        <v>974.84916666666675</v>
      </c>
      <c r="J53" s="58">
        <f t="shared" si="5"/>
        <v>51.5</v>
      </c>
      <c r="K53" s="57">
        <f t="shared" si="6"/>
        <v>3249.2013250000005</v>
      </c>
      <c r="L53" s="55">
        <f t="shared" si="1"/>
        <v>73.080070958904116</v>
      </c>
      <c r="M53" s="55">
        <f t="shared" si="2"/>
        <v>32.049835616438358</v>
      </c>
      <c r="N53" s="55">
        <f t="shared" si="7"/>
        <v>1.6931506849315068</v>
      </c>
      <c r="O53" s="56">
        <f t="shared" si="8"/>
        <v>106.82305726027398</v>
      </c>
    </row>
    <row r="54" spans="1:15" ht="14.1" customHeight="1" x14ac:dyDescent="0.2">
      <c r="A54" s="11"/>
      <c r="B54" s="11"/>
      <c r="C54" s="11">
        <v>40</v>
      </c>
      <c r="D54" s="59">
        <f t="shared" si="9"/>
        <v>27042.993999999999</v>
      </c>
      <c r="E54" s="59">
        <f t="shared" si="3"/>
        <v>11698.19</v>
      </c>
      <c r="F54" s="54">
        <f>IF($F$9="A",Data!$N$6,IF($F$9="B",Data!$N$7,IF($F$9="C",Data!$N$8,IF($F$9="D",Data!$N$9,0))))</f>
        <v>618</v>
      </c>
      <c r="G54" s="57">
        <f t="shared" ref="G54" si="10">SUM(D54:E54)</f>
        <v>38741.184000000001</v>
      </c>
      <c r="H54" s="58">
        <f t="shared" si="0"/>
        <v>2253.5828333333334</v>
      </c>
      <c r="I54" s="58">
        <f t="shared" si="0"/>
        <v>974.84916666666675</v>
      </c>
      <c r="J54" s="58">
        <f t="shared" si="5"/>
        <v>51.5</v>
      </c>
      <c r="K54" s="57">
        <f t="shared" ref="K54" si="11">SUM(H54:I54)</f>
        <v>3228.4320000000002</v>
      </c>
      <c r="L54" s="55">
        <f t="shared" si="1"/>
        <v>74.090394520547946</v>
      </c>
      <c r="M54" s="55">
        <f t="shared" si="2"/>
        <v>32.049835616438358</v>
      </c>
      <c r="N54" s="55">
        <f t="shared" si="7"/>
        <v>1.6931506849315068</v>
      </c>
      <c r="O54" s="56">
        <f t="shared" ref="O54" ca="1" si="12">SUM(L54:P54)</f>
        <v>106.78173224043715</v>
      </c>
    </row>
    <row r="55" spans="1:15" ht="10.5" customHeight="1" x14ac:dyDescent="0.2"/>
  </sheetData>
  <sheetProtection algorithmName="SHA-512" hashValue="DkoOyd8tzT/w/XOa5qz5XG3BiD/LCG9fb8/YXUGtFuOIz5jGZQkAuNSngGjQ+VhwoVdgmANOiRs/uK47YkUdmA==" saltValue="Li1xA3IfIi0aSsWORWC1wQ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D2CCB1-BB8F-4687-8B12-75E46CD2DB21}">
          <x14:formula1>
            <xm:f>Data!$M$11:$M$15</xm:f>
          </x14:formula1>
          <xm:sqref>F9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106DE-6084-4D15-9EE8-800902F1FDA4}">
  <sheetPr>
    <tabColor indexed="10"/>
    <pageSetUpPr fitToPage="1"/>
  </sheetPr>
  <dimension ref="A1:O55"/>
  <sheetViews>
    <sheetView topLeftCell="A2" zoomScaleNormal="100" workbookViewId="0">
      <selection activeCell="I3" sqref="I3:K3"/>
    </sheetView>
  </sheetViews>
  <sheetFormatPr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8" width="8.140625" style="6" bestFit="1" customWidth="1"/>
    <col min="9" max="9" width="6.8554687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6" t="s">
        <v>0</v>
      </c>
      <c r="F2" s="96"/>
      <c r="G2" s="96"/>
      <c r="H2" s="96"/>
      <c r="I2" s="96"/>
      <c r="J2" s="96"/>
      <c r="K2" s="96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44197</v>
      </c>
      <c r="H3" s="70" t="s">
        <v>33</v>
      </c>
      <c r="I3" s="95">
        <v>44926</v>
      </c>
      <c r="J3" s="95"/>
      <c r="K3" s="95"/>
      <c r="L3" s="17"/>
      <c r="M3" s="17"/>
      <c r="N3" s="92"/>
      <c r="O3" s="92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7" t="s">
        <v>60</v>
      </c>
      <c r="H4" s="97"/>
      <c r="I4" s="97"/>
      <c r="J4" s="97"/>
      <c r="K4" s="97"/>
      <c r="L4" s="17"/>
      <c r="M4" s="17"/>
    </row>
    <row r="5" spans="1:15" ht="12" customHeight="1" x14ac:dyDescent="0.2">
      <c r="A5" s="93" t="s">
        <v>34</v>
      </c>
      <c r="B5" s="93"/>
      <c r="C5" s="93"/>
      <c r="D5" s="94">
        <v>4</v>
      </c>
      <c r="E5" s="7"/>
      <c r="F5" s="7"/>
      <c r="G5" s="97"/>
      <c r="H5" s="97"/>
      <c r="I5" s="97"/>
      <c r="J5" s="97"/>
      <c r="K5" s="97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93"/>
      <c r="B6" s="93"/>
      <c r="C6" s="93"/>
      <c r="D6" s="94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365</v>
      </c>
      <c r="M7" s="49"/>
      <c r="N7" s="12"/>
      <c r="O7" s="12"/>
    </row>
    <row r="8" spans="1:15" s="9" customFormat="1" ht="36" customHeight="1" x14ac:dyDescent="0.2">
      <c r="A8" s="91" t="s">
        <v>1</v>
      </c>
      <c r="B8" s="91" t="s">
        <v>2</v>
      </c>
      <c r="C8" s="91" t="s">
        <v>3</v>
      </c>
      <c r="D8" s="90" t="s">
        <v>6</v>
      </c>
      <c r="E8" s="90"/>
      <c r="F8" s="90"/>
      <c r="G8" s="90"/>
      <c r="H8" s="87" t="str">
        <f>CONCATENATE("MENSILE - MONATLICH  
(",H7," mesi/Monate)")</f>
        <v>MENSILE - MONATLICH  
(12 mesi/Monate)</v>
      </c>
      <c r="I8" s="88"/>
      <c r="J8" s="88"/>
      <c r="K8" s="89"/>
      <c r="L8" s="87" t="str">
        <f>CONCATENATE("GIORNALIERO - TÄGLICH  
(",L7," giorni/Tage)")</f>
        <v>GIORNALIERO - TÄGLICH  
(365 giorni/Tage)</v>
      </c>
      <c r="M8" s="88"/>
      <c r="N8" s="88"/>
      <c r="O8" s="89"/>
    </row>
    <row r="9" spans="1:15" s="10" customFormat="1" ht="27" customHeight="1" x14ac:dyDescent="0.2">
      <c r="A9" s="91"/>
      <c r="B9" s="91"/>
      <c r="C9" s="91"/>
      <c r="D9" s="75" t="s">
        <v>4</v>
      </c>
      <c r="E9" s="75" t="s">
        <v>5</v>
      </c>
      <c r="F9" s="74" t="s">
        <v>57</v>
      </c>
      <c r="G9" s="75" t="s">
        <v>9</v>
      </c>
      <c r="H9" s="75" t="s">
        <v>4</v>
      </c>
      <c r="I9" s="75" t="s">
        <v>5</v>
      </c>
      <c r="J9" s="67" t="str">
        <f>F9</f>
        <v>C</v>
      </c>
      <c r="K9" s="75" t="s">
        <v>9</v>
      </c>
      <c r="L9" s="75" t="s">
        <v>4</v>
      </c>
      <c r="M9" s="75" t="s">
        <v>5</v>
      </c>
      <c r="N9" s="67" t="str">
        <f>F9</f>
        <v>C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f>(100%+E$7)*[1]Tabelle1!$C$36</f>
        <v>10299.66</v>
      </c>
      <c r="E10" s="73">
        <v>11792.1</v>
      </c>
      <c r="F10" s="54">
        <f>IF($F$9="A",Data!$N$6,IF($F$9="B",Data!$N$7,IF($F$9="C",Data!$N$8,IF($F$9="D",Data!$N$9,0))))</f>
        <v>679.8</v>
      </c>
      <c r="G10" s="57">
        <f>SUM(D10:F10)</f>
        <v>22771.56</v>
      </c>
      <c r="H10" s="58">
        <f t="shared" ref="H10:I54" si="0">D10/$H$7</f>
        <v>858.30499999999995</v>
      </c>
      <c r="I10" s="58">
        <f>E10/$H$7</f>
        <v>982.67500000000007</v>
      </c>
      <c r="J10" s="58">
        <f>$F$10/12</f>
        <v>56.65</v>
      </c>
      <c r="K10" s="57">
        <f>SUM(H10:J10)</f>
        <v>1897.63</v>
      </c>
      <c r="L10" s="55">
        <f t="shared" ref="L10:L54" si="1">D10/$L$7</f>
        <v>28.218246575342466</v>
      </c>
      <c r="M10" s="55">
        <f t="shared" ref="M10:M54" si="2">E10/$L$7</f>
        <v>32.307123287671232</v>
      </c>
      <c r="N10" s="55">
        <f>$F$10/$L$7</f>
        <v>1.8624657534246574</v>
      </c>
      <c r="O10" s="56">
        <f>SUM(L10:N10)</f>
        <v>62.387835616438352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10917.6396</v>
      </c>
      <c r="E11" s="59">
        <f t="shared" ref="E11:E54" si="3">E10</f>
        <v>11792.1</v>
      </c>
      <c r="F11" s="54">
        <f>IF($F$9="A",Data!$N$6,IF($F$9="B",Data!$N$7,IF($F$9="C",Data!$N$8,IF($F$9="D",Data!$N$9,0))))</f>
        <v>679.8</v>
      </c>
      <c r="G11" s="57">
        <f t="shared" ref="G11:G53" si="4">SUM(D11:F11)</f>
        <v>23389.5396</v>
      </c>
      <c r="H11" s="58">
        <f t="shared" si="0"/>
        <v>909.80330000000004</v>
      </c>
      <c r="I11" s="58">
        <f t="shared" si="0"/>
        <v>982.67500000000007</v>
      </c>
      <c r="J11" s="58">
        <f t="shared" ref="J11:J54" si="5">$F$10/12</f>
        <v>56.65</v>
      </c>
      <c r="K11" s="57">
        <f t="shared" ref="K11:K53" si="6">SUM(H11:J11)</f>
        <v>1949.1283000000003</v>
      </c>
      <c r="L11" s="55">
        <f t="shared" si="1"/>
        <v>29.911341369863013</v>
      </c>
      <c r="M11" s="55">
        <f t="shared" si="2"/>
        <v>32.307123287671232</v>
      </c>
      <c r="N11" s="55">
        <f t="shared" ref="N11:N54" si="7">$F$10/$L$7</f>
        <v>1.8624657534246574</v>
      </c>
      <c r="O11" s="56">
        <f t="shared" ref="O11:O53" si="8">SUM(L11:N11)</f>
        <v>64.080930410958899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11535.619200000001</v>
      </c>
      <c r="E12" s="59">
        <f t="shared" si="3"/>
        <v>11792.1</v>
      </c>
      <c r="F12" s="54">
        <f>IF($F$9="A",Data!$N$6,IF($F$9="B",Data!$N$7,IF($F$9="C",Data!$N$8,IF($F$9="D",Data!$N$9,0))))</f>
        <v>679.8</v>
      </c>
      <c r="G12" s="57">
        <f t="shared" si="4"/>
        <v>24007.519199999999</v>
      </c>
      <c r="H12" s="58">
        <f t="shared" si="0"/>
        <v>961.30160000000012</v>
      </c>
      <c r="I12" s="58">
        <f t="shared" si="0"/>
        <v>982.67500000000007</v>
      </c>
      <c r="J12" s="58">
        <f t="shared" si="5"/>
        <v>56.65</v>
      </c>
      <c r="K12" s="57">
        <f t="shared" si="6"/>
        <v>2000.6266000000003</v>
      </c>
      <c r="L12" s="55">
        <f t="shared" si="1"/>
        <v>31.604436164383564</v>
      </c>
      <c r="M12" s="55">
        <f t="shared" si="2"/>
        <v>32.307123287671232</v>
      </c>
      <c r="N12" s="55">
        <f t="shared" si="7"/>
        <v>1.8624657534246574</v>
      </c>
      <c r="O12" s="56">
        <f t="shared" si="8"/>
        <v>65.774025205479447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12153.5988</v>
      </c>
      <c r="E13" s="59">
        <f t="shared" si="3"/>
        <v>11792.1</v>
      </c>
      <c r="F13" s="54">
        <f>IF($F$9="A",Data!$N$6,IF($F$9="B",Data!$N$7,IF($F$9="C",Data!$N$8,IF($F$9="D",Data!$N$9,0))))</f>
        <v>679.8</v>
      </c>
      <c r="G13" s="57">
        <f t="shared" si="4"/>
        <v>24625.498799999998</v>
      </c>
      <c r="H13" s="58">
        <f t="shared" si="0"/>
        <v>1012.7999</v>
      </c>
      <c r="I13" s="58">
        <f t="shared" si="0"/>
        <v>982.67500000000007</v>
      </c>
      <c r="J13" s="58">
        <f t="shared" si="5"/>
        <v>56.65</v>
      </c>
      <c r="K13" s="57">
        <f t="shared" si="6"/>
        <v>2052.1249000000003</v>
      </c>
      <c r="L13" s="55">
        <f t="shared" si="1"/>
        <v>33.297530958904112</v>
      </c>
      <c r="M13" s="55">
        <f t="shared" si="2"/>
        <v>32.307123287671232</v>
      </c>
      <c r="N13" s="55">
        <f t="shared" si="7"/>
        <v>1.8624657534246574</v>
      </c>
      <c r="O13" s="56">
        <f t="shared" si="8"/>
        <v>67.467119999999994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f>(100%+E$7)*[1]Tabelle1!$D$36</f>
        <v>13365.36</v>
      </c>
      <c r="E14" s="73">
        <f t="shared" si="3"/>
        <v>11792.1</v>
      </c>
      <c r="F14" s="54">
        <f>IF($F$9="A",Data!$N$6,IF($F$9="B",Data!$N$7,IF($F$9="C",Data!$N$8,IF($F$9="D",Data!$N$9,0))))</f>
        <v>679.8</v>
      </c>
      <c r="G14" s="57">
        <f t="shared" si="4"/>
        <v>25837.26</v>
      </c>
      <c r="H14" s="58">
        <f t="shared" si="0"/>
        <v>1113.78</v>
      </c>
      <c r="I14" s="58">
        <f t="shared" si="0"/>
        <v>982.67500000000007</v>
      </c>
      <c r="J14" s="58">
        <f t="shared" si="5"/>
        <v>56.65</v>
      </c>
      <c r="K14" s="57">
        <f t="shared" si="6"/>
        <v>2153.105</v>
      </c>
      <c r="L14" s="55">
        <f t="shared" si="1"/>
        <v>36.617424657534251</v>
      </c>
      <c r="M14" s="55">
        <f t="shared" si="2"/>
        <v>32.307123287671232</v>
      </c>
      <c r="N14" s="55">
        <f t="shared" si="7"/>
        <v>1.8624657534246574</v>
      </c>
      <c r="O14" s="56">
        <f t="shared" si="8"/>
        <v>70.787013698630147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13766.320800000001</v>
      </c>
      <c r="E15" s="59">
        <f t="shared" si="3"/>
        <v>11792.1</v>
      </c>
      <c r="F15" s="54">
        <f>IF($F$9="A",Data!$N$6,IF($F$9="B",Data!$N$7,IF($F$9="C",Data!$N$8,IF($F$9="D",Data!$N$9,0))))</f>
        <v>679.8</v>
      </c>
      <c r="G15" s="57">
        <f t="shared" si="4"/>
        <v>26238.220799999999</v>
      </c>
      <c r="H15" s="58">
        <f t="shared" si="0"/>
        <v>1147.1934000000001</v>
      </c>
      <c r="I15" s="58">
        <f t="shared" si="0"/>
        <v>982.67500000000007</v>
      </c>
      <c r="J15" s="58">
        <f t="shared" si="5"/>
        <v>56.65</v>
      </c>
      <c r="K15" s="57">
        <f t="shared" si="6"/>
        <v>2186.5184000000004</v>
      </c>
      <c r="L15" s="55">
        <f t="shared" si="1"/>
        <v>37.71594739726028</v>
      </c>
      <c r="M15" s="55">
        <f t="shared" si="2"/>
        <v>32.307123287671232</v>
      </c>
      <c r="N15" s="55">
        <f t="shared" si="7"/>
        <v>1.8624657534246574</v>
      </c>
      <c r="O15" s="56">
        <f t="shared" si="8"/>
        <v>71.885536438356169</v>
      </c>
    </row>
    <row r="16" spans="1:15" ht="14.1" customHeight="1" x14ac:dyDescent="0.2">
      <c r="A16" s="11"/>
      <c r="B16" s="11"/>
      <c r="C16" s="11">
        <v>2</v>
      </c>
      <c r="D16" s="59">
        <f t="shared" ref="D16:D54" si="9">$D$14+$D$14*$A$15*C16</f>
        <v>14167.2816</v>
      </c>
      <c r="E16" s="59">
        <f t="shared" si="3"/>
        <v>11792.1</v>
      </c>
      <c r="F16" s="54">
        <f>IF($F$9="A",Data!$N$6,IF($F$9="B",Data!$N$7,IF($F$9="C",Data!$N$8,IF($F$9="D",Data!$N$9,0))))</f>
        <v>679.8</v>
      </c>
      <c r="G16" s="57">
        <f t="shared" si="4"/>
        <v>26639.1816</v>
      </c>
      <c r="H16" s="58">
        <f t="shared" si="0"/>
        <v>1180.6068</v>
      </c>
      <c r="I16" s="58">
        <f t="shared" si="0"/>
        <v>982.67500000000007</v>
      </c>
      <c r="J16" s="58">
        <f t="shared" si="5"/>
        <v>56.65</v>
      </c>
      <c r="K16" s="57">
        <f t="shared" si="6"/>
        <v>2219.9318000000003</v>
      </c>
      <c r="L16" s="55">
        <f t="shared" si="1"/>
        <v>38.814470136986301</v>
      </c>
      <c r="M16" s="55">
        <f t="shared" si="2"/>
        <v>32.307123287671232</v>
      </c>
      <c r="N16" s="55">
        <f t="shared" si="7"/>
        <v>1.8624657534246574</v>
      </c>
      <c r="O16" s="56">
        <f t="shared" si="8"/>
        <v>72.984059178082191</v>
      </c>
    </row>
    <row r="17" spans="1:15" ht="14.1" customHeight="1" x14ac:dyDescent="0.2">
      <c r="A17" s="11"/>
      <c r="B17" s="11"/>
      <c r="C17" s="11">
        <v>3</v>
      </c>
      <c r="D17" s="59">
        <f t="shared" si="9"/>
        <v>14568.242400000001</v>
      </c>
      <c r="E17" s="59">
        <f t="shared" si="3"/>
        <v>11792.1</v>
      </c>
      <c r="F17" s="54">
        <f>IF($F$9="A",Data!$N$6,IF($F$9="B",Data!$N$7,IF($F$9="C",Data!$N$8,IF($F$9="D",Data!$N$9,0))))</f>
        <v>679.8</v>
      </c>
      <c r="G17" s="57">
        <f t="shared" si="4"/>
        <v>27040.142400000001</v>
      </c>
      <c r="H17" s="58">
        <f t="shared" si="0"/>
        <v>1214.0202000000002</v>
      </c>
      <c r="I17" s="58">
        <f t="shared" si="0"/>
        <v>982.67500000000007</v>
      </c>
      <c r="J17" s="58">
        <f t="shared" si="5"/>
        <v>56.65</v>
      </c>
      <c r="K17" s="57">
        <f t="shared" si="6"/>
        <v>2253.3452000000002</v>
      </c>
      <c r="L17" s="55">
        <f t="shared" si="1"/>
        <v>39.91299287671233</v>
      </c>
      <c r="M17" s="55">
        <f t="shared" si="2"/>
        <v>32.307123287671232</v>
      </c>
      <c r="N17" s="55">
        <f t="shared" si="7"/>
        <v>1.8624657534246574</v>
      </c>
      <c r="O17" s="56">
        <f t="shared" si="8"/>
        <v>74.082581917808227</v>
      </c>
    </row>
    <row r="18" spans="1:15" ht="14.1" customHeight="1" x14ac:dyDescent="0.2">
      <c r="A18" s="11"/>
      <c r="B18" s="11"/>
      <c r="C18" s="11">
        <v>4</v>
      </c>
      <c r="D18" s="59">
        <f t="shared" si="9"/>
        <v>14969.2032</v>
      </c>
      <c r="E18" s="59">
        <f t="shared" si="3"/>
        <v>11792.1</v>
      </c>
      <c r="F18" s="54">
        <f>IF($F$9="A",Data!$N$6,IF($F$9="B",Data!$N$7,IF($F$9="C",Data!$N$8,IF($F$9="D",Data!$N$9,0))))</f>
        <v>679.8</v>
      </c>
      <c r="G18" s="57">
        <f t="shared" si="4"/>
        <v>27441.103200000001</v>
      </c>
      <c r="H18" s="58">
        <f t="shared" si="0"/>
        <v>1247.4336000000001</v>
      </c>
      <c r="I18" s="58">
        <f t="shared" si="0"/>
        <v>982.67500000000007</v>
      </c>
      <c r="J18" s="58">
        <f t="shared" si="5"/>
        <v>56.65</v>
      </c>
      <c r="K18" s="57">
        <f t="shared" si="6"/>
        <v>2286.7586000000001</v>
      </c>
      <c r="L18" s="55">
        <f t="shared" si="1"/>
        <v>41.011515616438359</v>
      </c>
      <c r="M18" s="55">
        <f t="shared" si="2"/>
        <v>32.307123287671232</v>
      </c>
      <c r="N18" s="55">
        <f t="shared" si="7"/>
        <v>1.8624657534246574</v>
      </c>
      <c r="O18" s="56">
        <f t="shared" si="8"/>
        <v>75.181104657534249</v>
      </c>
    </row>
    <row r="19" spans="1:15" ht="14.1" customHeight="1" x14ac:dyDescent="0.2">
      <c r="A19" s="11"/>
      <c r="B19" s="11"/>
      <c r="C19" s="11">
        <v>5</v>
      </c>
      <c r="D19" s="59">
        <f t="shared" si="9"/>
        <v>15370.164000000001</v>
      </c>
      <c r="E19" s="59">
        <f t="shared" si="3"/>
        <v>11792.1</v>
      </c>
      <c r="F19" s="54">
        <f>IF($F$9="A",Data!$N$6,IF($F$9="B",Data!$N$7,IF($F$9="C",Data!$N$8,IF($F$9="D",Data!$N$9,0))))</f>
        <v>679.8</v>
      </c>
      <c r="G19" s="57">
        <f t="shared" si="4"/>
        <v>27842.064000000002</v>
      </c>
      <c r="H19" s="58">
        <f t="shared" si="0"/>
        <v>1280.847</v>
      </c>
      <c r="I19" s="58">
        <f t="shared" si="0"/>
        <v>982.67500000000007</v>
      </c>
      <c r="J19" s="58">
        <f t="shared" si="5"/>
        <v>56.65</v>
      </c>
      <c r="K19" s="57">
        <f t="shared" si="6"/>
        <v>2320.172</v>
      </c>
      <c r="L19" s="55">
        <f t="shared" si="1"/>
        <v>42.110038356164388</v>
      </c>
      <c r="M19" s="55">
        <f t="shared" si="2"/>
        <v>32.307123287671232</v>
      </c>
      <c r="N19" s="55">
        <f t="shared" si="7"/>
        <v>1.8624657534246574</v>
      </c>
      <c r="O19" s="56">
        <f t="shared" si="8"/>
        <v>76.279627397260271</v>
      </c>
    </row>
    <row r="20" spans="1:15" ht="14.1" customHeight="1" x14ac:dyDescent="0.2">
      <c r="A20" s="11"/>
      <c r="B20" s="11"/>
      <c r="C20" s="11">
        <v>6</v>
      </c>
      <c r="D20" s="59">
        <f t="shared" si="9"/>
        <v>15771.124800000001</v>
      </c>
      <c r="E20" s="59">
        <f t="shared" si="3"/>
        <v>11792.1</v>
      </c>
      <c r="F20" s="54">
        <f>IF($F$9="A",Data!$N$6,IF($F$9="B",Data!$N$7,IF($F$9="C",Data!$N$8,IF($F$9="D",Data!$N$9,0))))</f>
        <v>679.8</v>
      </c>
      <c r="G20" s="57">
        <f t="shared" si="4"/>
        <v>28243.024800000003</v>
      </c>
      <c r="H20" s="58">
        <f t="shared" si="0"/>
        <v>1314.2604000000001</v>
      </c>
      <c r="I20" s="58">
        <f t="shared" si="0"/>
        <v>982.67500000000007</v>
      </c>
      <c r="J20" s="58">
        <f t="shared" si="5"/>
        <v>56.65</v>
      </c>
      <c r="K20" s="57">
        <f t="shared" si="6"/>
        <v>2353.5854000000004</v>
      </c>
      <c r="L20" s="55">
        <f t="shared" si="1"/>
        <v>43.208561095890417</v>
      </c>
      <c r="M20" s="55">
        <f t="shared" si="2"/>
        <v>32.307123287671232</v>
      </c>
      <c r="N20" s="55">
        <f t="shared" si="7"/>
        <v>1.8624657534246574</v>
      </c>
      <c r="O20" s="56">
        <f t="shared" si="8"/>
        <v>77.378150136986307</v>
      </c>
    </row>
    <row r="21" spans="1:15" ht="14.1" customHeight="1" x14ac:dyDescent="0.2">
      <c r="A21" s="11"/>
      <c r="B21" s="11"/>
      <c r="C21" s="11">
        <v>7</v>
      </c>
      <c r="D21" s="59">
        <f t="shared" si="9"/>
        <v>16172.0856</v>
      </c>
      <c r="E21" s="59">
        <f t="shared" si="3"/>
        <v>11792.1</v>
      </c>
      <c r="F21" s="54">
        <f>IF($F$9="A",Data!$N$6,IF($F$9="B",Data!$N$7,IF($F$9="C",Data!$N$8,IF($F$9="D",Data!$N$9,0))))</f>
        <v>679.8</v>
      </c>
      <c r="G21" s="57">
        <f t="shared" si="4"/>
        <v>28643.9856</v>
      </c>
      <c r="H21" s="58">
        <f t="shared" si="0"/>
        <v>1347.6738</v>
      </c>
      <c r="I21" s="58">
        <f t="shared" si="0"/>
        <v>982.67500000000007</v>
      </c>
      <c r="J21" s="58">
        <f t="shared" si="5"/>
        <v>56.65</v>
      </c>
      <c r="K21" s="57">
        <f t="shared" si="6"/>
        <v>2386.9988000000003</v>
      </c>
      <c r="L21" s="55">
        <f t="shared" si="1"/>
        <v>44.307083835616439</v>
      </c>
      <c r="M21" s="55">
        <f t="shared" si="2"/>
        <v>32.307123287671232</v>
      </c>
      <c r="N21" s="55">
        <f t="shared" si="7"/>
        <v>1.8624657534246574</v>
      </c>
      <c r="O21" s="56">
        <f t="shared" si="8"/>
        <v>78.476672876712328</v>
      </c>
    </row>
    <row r="22" spans="1:15" ht="14.1" customHeight="1" x14ac:dyDescent="0.2">
      <c r="A22" s="11"/>
      <c r="B22" s="11"/>
      <c r="C22" s="11">
        <v>8</v>
      </c>
      <c r="D22" s="59">
        <f t="shared" si="9"/>
        <v>16573.046399999999</v>
      </c>
      <c r="E22" s="59">
        <f t="shared" si="3"/>
        <v>11792.1</v>
      </c>
      <c r="F22" s="54">
        <f>IF($F$9="A",Data!$N$6,IF($F$9="B",Data!$N$7,IF($F$9="C",Data!$N$8,IF($F$9="D",Data!$N$9,0))))</f>
        <v>679.8</v>
      </c>
      <c r="G22" s="57">
        <f t="shared" si="4"/>
        <v>29044.946399999997</v>
      </c>
      <c r="H22" s="58">
        <f t="shared" si="0"/>
        <v>1381.0871999999999</v>
      </c>
      <c r="I22" s="58">
        <f t="shared" si="0"/>
        <v>982.67500000000007</v>
      </c>
      <c r="J22" s="58">
        <f t="shared" si="5"/>
        <v>56.65</v>
      </c>
      <c r="K22" s="57">
        <f t="shared" si="6"/>
        <v>2420.4122000000002</v>
      </c>
      <c r="L22" s="55">
        <f t="shared" si="1"/>
        <v>45.40560657534246</v>
      </c>
      <c r="M22" s="55">
        <f t="shared" si="2"/>
        <v>32.307123287671232</v>
      </c>
      <c r="N22" s="55">
        <f t="shared" si="7"/>
        <v>1.8624657534246574</v>
      </c>
      <c r="O22" s="56">
        <f t="shared" si="8"/>
        <v>79.57519561643835</v>
      </c>
    </row>
    <row r="23" spans="1:15" ht="14.1" customHeight="1" x14ac:dyDescent="0.2">
      <c r="A23" s="11"/>
      <c r="B23" s="11"/>
      <c r="C23" s="11">
        <v>9</v>
      </c>
      <c r="D23" s="59">
        <f t="shared" si="9"/>
        <v>16974.0072</v>
      </c>
      <c r="E23" s="59">
        <f t="shared" si="3"/>
        <v>11792.1</v>
      </c>
      <c r="F23" s="54">
        <f>IF($F$9="A",Data!$N$6,IF($F$9="B",Data!$N$7,IF($F$9="C",Data!$N$8,IF($F$9="D",Data!$N$9,0))))</f>
        <v>679.8</v>
      </c>
      <c r="G23" s="57">
        <f t="shared" si="4"/>
        <v>29445.907199999998</v>
      </c>
      <c r="H23" s="58">
        <f t="shared" si="0"/>
        <v>1414.5006000000001</v>
      </c>
      <c r="I23" s="58">
        <f t="shared" si="0"/>
        <v>982.67500000000007</v>
      </c>
      <c r="J23" s="58">
        <f t="shared" si="5"/>
        <v>56.65</v>
      </c>
      <c r="K23" s="57">
        <f t="shared" si="6"/>
        <v>2453.8256000000001</v>
      </c>
      <c r="L23" s="55">
        <f t="shared" si="1"/>
        <v>46.504129315068496</v>
      </c>
      <c r="M23" s="55">
        <f t="shared" si="2"/>
        <v>32.307123287671232</v>
      </c>
      <c r="N23" s="55">
        <f t="shared" si="7"/>
        <v>1.8624657534246574</v>
      </c>
      <c r="O23" s="56">
        <f t="shared" si="8"/>
        <v>80.673718356164386</v>
      </c>
    </row>
    <row r="24" spans="1:15" ht="14.1" customHeight="1" x14ac:dyDescent="0.2">
      <c r="A24" s="11"/>
      <c r="B24" s="11"/>
      <c r="C24" s="11">
        <v>10</v>
      </c>
      <c r="D24" s="59">
        <f t="shared" si="9"/>
        <v>17374.968000000001</v>
      </c>
      <c r="E24" s="59">
        <f t="shared" si="3"/>
        <v>11792.1</v>
      </c>
      <c r="F24" s="54">
        <f>IF($F$9="A",Data!$N$6,IF($F$9="B",Data!$N$7,IF($F$9="C",Data!$N$8,IF($F$9="D",Data!$N$9,0))))</f>
        <v>679.8</v>
      </c>
      <c r="G24" s="57">
        <f t="shared" si="4"/>
        <v>29846.867999999999</v>
      </c>
      <c r="H24" s="58">
        <f t="shared" si="0"/>
        <v>1447.914</v>
      </c>
      <c r="I24" s="58">
        <f t="shared" si="0"/>
        <v>982.67500000000007</v>
      </c>
      <c r="J24" s="58">
        <f t="shared" si="5"/>
        <v>56.65</v>
      </c>
      <c r="K24" s="57">
        <f t="shared" si="6"/>
        <v>2487.239</v>
      </c>
      <c r="L24" s="55">
        <f t="shared" si="1"/>
        <v>47.602652054794525</v>
      </c>
      <c r="M24" s="55">
        <f t="shared" si="2"/>
        <v>32.307123287671232</v>
      </c>
      <c r="N24" s="55">
        <f t="shared" si="7"/>
        <v>1.8624657534246574</v>
      </c>
      <c r="O24" s="56">
        <f t="shared" si="8"/>
        <v>81.772241095890422</v>
      </c>
    </row>
    <row r="25" spans="1:15" ht="14.1" customHeight="1" x14ac:dyDescent="0.2">
      <c r="A25" s="11"/>
      <c r="B25" s="11"/>
      <c r="C25" s="11">
        <v>11</v>
      </c>
      <c r="D25" s="59">
        <f t="shared" si="9"/>
        <v>17775.928800000002</v>
      </c>
      <c r="E25" s="59">
        <f t="shared" si="3"/>
        <v>11792.1</v>
      </c>
      <c r="F25" s="54">
        <f>IF($F$9="A",Data!$N$6,IF($F$9="B",Data!$N$7,IF($F$9="C",Data!$N$8,IF($F$9="D",Data!$N$9,0))))</f>
        <v>679.8</v>
      </c>
      <c r="G25" s="57">
        <f t="shared" si="4"/>
        <v>30247.828799999999</v>
      </c>
      <c r="H25" s="58">
        <f t="shared" si="0"/>
        <v>1481.3274000000001</v>
      </c>
      <c r="I25" s="58">
        <f t="shared" si="0"/>
        <v>982.67500000000007</v>
      </c>
      <c r="J25" s="58">
        <f t="shared" si="5"/>
        <v>56.65</v>
      </c>
      <c r="K25" s="57">
        <f t="shared" si="6"/>
        <v>2520.6524000000004</v>
      </c>
      <c r="L25" s="55">
        <f t="shared" si="1"/>
        <v>48.701174794520554</v>
      </c>
      <c r="M25" s="55">
        <f t="shared" si="2"/>
        <v>32.307123287671232</v>
      </c>
      <c r="N25" s="55">
        <f t="shared" si="7"/>
        <v>1.8624657534246574</v>
      </c>
      <c r="O25" s="56">
        <f t="shared" si="8"/>
        <v>82.870763835616444</v>
      </c>
    </row>
    <row r="26" spans="1:15" ht="14.1" customHeight="1" x14ac:dyDescent="0.2">
      <c r="A26" s="11"/>
      <c r="B26" s="11"/>
      <c r="C26" s="11">
        <v>12</v>
      </c>
      <c r="D26" s="59">
        <f t="shared" si="9"/>
        <v>18176.889600000002</v>
      </c>
      <c r="E26" s="59">
        <f t="shared" si="3"/>
        <v>11792.1</v>
      </c>
      <c r="F26" s="54">
        <f>IF($F$9="A",Data!$N$6,IF($F$9="B",Data!$N$7,IF($F$9="C",Data!$N$8,IF($F$9="D",Data!$N$9,0))))</f>
        <v>679.8</v>
      </c>
      <c r="G26" s="57">
        <f t="shared" si="4"/>
        <v>30648.7896</v>
      </c>
      <c r="H26" s="58">
        <f t="shared" si="0"/>
        <v>1514.7408000000003</v>
      </c>
      <c r="I26" s="58">
        <f t="shared" si="0"/>
        <v>982.67500000000007</v>
      </c>
      <c r="J26" s="58">
        <f t="shared" si="5"/>
        <v>56.65</v>
      </c>
      <c r="K26" s="57">
        <f t="shared" si="6"/>
        <v>2554.0658000000003</v>
      </c>
      <c r="L26" s="55">
        <f t="shared" si="1"/>
        <v>49.799697534246583</v>
      </c>
      <c r="M26" s="55">
        <f t="shared" si="2"/>
        <v>32.307123287671232</v>
      </c>
      <c r="N26" s="55">
        <f t="shared" si="7"/>
        <v>1.8624657534246574</v>
      </c>
      <c r="O26" s="56">
        <f t="shared" si="8"/>
        <v>83.969286575342466</v>
      </c>
    </row>
    <row r="27" spans="1:15" ht="14.1" customHeight="1" x14ac:dyDescent="0.2">
      <c r="A27" s="11"/>
      <c r="B27" s="11"/>
      <c r="C27" s="11">
        <v>13</v>
      </c>
      <c r="D27" s="59">
        <f t="shared" si="9"/>
        <v>18577.850399999999</v>
      </c>
      <c r="E27" s="59">
        <f t="shared" si="3"/>
        <v>11792.1</v>
      </c>
      <c r="F27" s="54">
        <f>IF($F$9="A",Data!$N$6,IF($F$9="B",Data!$N$7,IF($F$9="C",Data!$N$8,IF($F$9="D",Data!$N$9,0))))</f>
        <v>679.8</v>
      </c>
      <c r="G27" s="57">
        <f t="shared" si="4"/>
        <v>31049.750400000001</v>
      </c>
      <c r="H27" s="58">
        <f t="shared" si="0"/>
        <v>1548.1541999999999</v>
      </c>
      <c r="I27" s="58">
        <f t="shared" si="0"/>
        <v>982.67500000000007</v>
      </c>
      <c r="J27" s="58">
        <f t="shared" si="5"/>
        <v>56.65</v>
      </c>
      <c r="K27" s="57">
        <f t="shared" si="6"/>
        <v>2587.4792000000002</v>
      </c>
      <c r="L27" s="55">
        <f t="shared" si="1"/>
        <v>50.898220273972598</v>
      </c>
      <c r="M27" s="55">
        <f t="shared" si="2"/>
        <v>32.307123287671232</v>
      </c>
      <c r="N27" s="55">
        <f t="shared" si="7"/>
        <v>1.8624657534246574</v>
      </c>
      <c r="O27" s="56">
        <f t="shared" si="8"/>
        <v>85.067809315068487</v>
      </c>
    </row>
    <row r="28" spans="1:15" ht="14.1" customHeight="1" x14ac:dyDescent="0.2">
      <c r="A28" s="11"/>
      <c r="B28" s="11"/>
      <c r="C28" s="11">
        <v>14</v>
      </c>
      <c r="D28" s="59">
        <f t="shared" si="9"/>
        <v>18978.8112</v>
      </c>
      <c r="E28" s="59">
        <f t="shared" si="3"/>
        <v>11792.1</v>
      </c>
      <c r="F28" s="54">
        <f>IF($F$9="A",Data!$N$6,IF($F$9="B",Data!$N$7,IF($F$9="C",Data!$N$8,IF($F$9="D",Data!$N$9,0))))</f>
        <v>679.8</v>
      </c>
      <c r="G28" s="57">
        <f t="shared" si="4"/>
        <v>31450.711200000002</v>
      </c>
      <c r="H28" s="58">
        <f t="shared" si="0"/>
        <v>1581.5676000000001</v>
      </c>
      <c r="I28" s="58">
        <f t="shared" si="0"/>
        <v>982.67500000000007</v>
      </c>
      <c r="J28" s="58">
        <f t="shared" si="5"/>
        <v>56.65</v>
      </c>
      <c r="K28" s="57">
        <f t="shared" si="6"/>
        <v>2620.8926000000001</v>
      </c>
      <c r="L28" s="55">
        <f t="shared" si="1"/>
        <v>51.996743013698634</v>
      </c>
      <c r="M28" s="55">
        <f t="shared" si="2"/>
        <v>32.307123287671232</v>
      </c>
      <c r="N28" s="55">
        <f t="shared" si="7"/>
        <v>1.8624657534246574</v>
      </c>
      <c r="O28" s="56">
        <f t="shared" si="8"/>
        <v>86.166332054794523</v>
      </c>
    </row>
    <row r="29" spans="1:15" ht="14.1" customHeight="1" x14ac:dyDescent="0.2">
      <c r="A29" s="11"/>
      <c r="B29" s="11"/>
      <c r="C29" s="11">
        <v>15</v>
      </c>
      <c r="D29" s="59">
        <f t="shared" si="9"/>
        <v>19379.772000000001</v>
      </c>
      <c r="E29" s="59">
        <f t="shared" si="3"/>
        <v>11792.1</v>
      </c>
      <c r="F29" s="54">
        <f>IF($F$9="A",Data!$N$6,IF($F$9="B",Data!$N$7,IF($F$9="C",Data!$N$8,IF($F$9="D",Data!$N$9,0))))</f>
        <v>679.8</v>
      </c>
      <c r="G29" s="57">
        <f t="shared" si="4"/>
        <v>31851.672000000002</v>
      </c>
      <c r="H29" s="58">
        <f t="shared" si="0"/>
        <v>1614.981</v>
      </c>
      <c r="I29" s="58">
        <f t="shared" si="0"/>
        <v>982.67500000000007</v>
      </c>
      <c r="J29" s="58">
        <f t="shared" si="5"/>
        <v>56.65</v>
      </c>
      <c r="K29" s="57">
        <f t="shared" si="6"/>
        <v>2654.306</v>
      </c>
      <c r="L29" s="55">
        <f t="shared" si="1"/>
        <v>53.095265753424663</v>
      </c>
      <c r="M29" s="55">
        <f t="shared" si="2"/>
        <v>32.307123287671232</v>
      </c>
      <c r="N29" s="55">
        <f t="shared" si="7"/>
        <v>1.8624657534246574</v>
      </c>
      <c r="O29" s="56">
        <f t="shared" si="8"/>
        <v>87.264854794520545</v>
      </c>
    </row>
    <row r="30" spans="1:15" ht="14.1" customHeight="1" x14ac:dyDescent="0.2">
      <c r="A30" s="11"/>
      <c r="B30" s="11"/>
      <c r="C30" s="11">
        <v>16</v>
      </c>
      <c r="D30" s="59">
        <f t="shared" si="9"/>
        <v>19780.732800000002</v>
      </c>
      <c r="E30" s="59">
        <f t="shared" si="3"/>
        <v>11792.1</v>
      </c>
      <c r="F30" s="54">
        <f>IF($F$9="A",Data!$N$6,IF($F$9="B",Data!$N$7,IF($F$9="C",Data!$N$8,IF($F$9="D",Data!$N$9,0))))</f>
        <v>679.8</v>
      </c>
      <c r="G30" s="57">
        <f t="shared" si="4"/>
        <v>32252.632800000003</v>
      </c>
      <c r="H30" s="58">
        <f t="shared" si="0"/>
        <v>1648.3944000000001</v>
      </c>
      <c r="I30" s="58">
        <f t="shared" si="0"/>
        <v>982.67500000000007</v>
      </c>
      <c r="J30" s="58">
        <f t="shared" si="5"/>
        <v>56.65</v>
      </c>
      <c r="K30" s="57">
        <f t="shared" si="6"/>
        <v>2687.7194000000004</v>
      </c>
      <c r="L30" s="55">
        <f t="shared" si="1"/>
        <v>54.193788493150691</v>
      </c>
      <c r="M30" s="55">
        <f t="shared" si="2"/>
        <v>32.307123287671232</v>
      </c>
      <c r="N30" s="55">
        <f t="shared" si="7"/>
        <v>1.8624657534246574</v>
      </c>
      <c r="O30" s="56">
        <f t="shared" si="8"/>
        <v>88.363377534246581</v>
      </c>
    </row>
    <row r="31" spans="1:15" ht="14.1" customHeight="1" x14ac:dyDescent="0.2">
      <c r="A31" s="11"/>
      <c r="B31" s="11"/>
      <c r="C31" s="11">
        <v>17</v>
      </c>
      <c r="D31" s="59">
        <f t="shared" si="9"/>
        <v>20181.693599999999</v>
      </c>
      <c r="E31" s="59">
        <f t="shared" si="3"/>
        <v>11792.1</v>
      </c>
      <c r="F31" s="54">
        <f>IF($F$9="A",Data!$N$6,IF($F$9="B",Data!$N$7,IF($F$9="C",Data!$N$8,IF($F$9="D",Data!$N$9,0))))</f>
        <v>679.8</v>
      </c>
      <c r="G31" s="57">
        <f t="shared" si="4"/>
        <v>32653.593599999997</v>
      </c>
      <c r="H31" s="58">
        <f t="shared" si="0"/>
        <v>1681.8077999999998</v>
      </c>
      <c r="I31" s="58">
        <f t="shared" si="0"/>
        <v>982.67500000000007</v>
      </c>
      <c r="J31" s="58">
        <f t="shared" si="5"/>
        <v>56.65</v>
      </c>
      <c r="K31" s="57">
        <f t="shared" si="6"/>
        <v>2721.1327999999999</v>
      </c>
      <c r="L31" s="55">
        <f t="shared" si="1"/>
        <v>55.292311232876706</v>
      </c>
      <c r="M31" s="55">
        <f t="shared" si="2"/>
        <v>32.307123287671232</v>
      </c>
      <c r="N31" s="55">
        <f t="shared" si="7"/>
        <v>1.8624657534246574</v>
      </c>
      <c r="O31" s="56">
        <f t="shared" si="8"/>
        <v>89.461900273972589</v>
      </c>
    </row>
    <row r="32" spans="1:15" ht="14.1" customHeight="1" x14ac:dyDescent="0.2">
      <c r="A32" s="11"/>
      <c r="B32" s="11"/>
      <c r="C32" s="11">
        <v>18</v>
      </c>
      <c r="D32" s="59">
        <f t="shared" si="9"/>
        <v>20582.654399999999</v>
      </c>
      <c r="E32" s="59">
        <f t="shared" si="3"/>
        <v>11792.1</v>
      </c>
      <c r="F32" s="54">
        <f>IF($F$9="A",Data!$N$6,IF($F$9="B",Data!$N$7,IF($F$9="C",Data!$N$8,IF($F$9="D",Data!$N$9,0))))</f>
        <v>679.8</v>
      </c>
      <c r="G32" s="57">
        <f t="shared" si="4"/>
        <v>33054.554400000001</v>
      </c>
      <c r="H32" s="58">
        <f t="shared" si="0"/>
        <v>1715.2212</v>
      </c>
      <c r="I32" s="58">
        <f t="shared" si="0"/>
        <v>982.67500000000007</v>
      </c>
      <c r="J32" s="58">
        <f t="shared" si="5"/>
        <v>56.65</v>
      </c>
      <c r="K32" s="57">
        <f t="shared" si="6"/>
        <v>2754.5462000000002</v>
      </c>
      <c r="L32" s="55">
        <f t="shared" si="1"/>
        <v>56.390833972602735</v>
      </c>
      <c r="M32" s="55">
        <f t="shared" si="2"/>
        <v>32.307123287671232</v>
      </c>
      <c r="N32" s="55">
        <f t="shared" si="7"/>
        <v>1.8624657534246574</v>
      </c>
      <c r="O32" s="56">
        <f t="shared" si="8"/>
        <v>90.560423013698625</v>
      </c>
    </row>
    <row r="33" spans="1:15" ht="14.1" customHeight="1" x14ac:dyDescent="0.2">
      <c r="A33" s="11"/>
      <c r="B33" s="11"/>
      <c r="C33" s="11">
        <v>19</v>
      </c>
      <c r="D33" s="59">
        <f t="shared" si="9"/>
        <v>20983.6152</v>
      </c>
      <c r="E33" s="59">
        <f t="shared" si="3"/>
        <v>11792.1</v>
      </c>
      <c r="F33" s="54">
        <f>IF($F$9="A",Data!$N$6,IF($F$9="B",Data!$N$7,IF($F$9="C",Data!$N$8,IF($F$9="D",Data!$N$9,0))))</f>
        <v>679.8</v>
      </c>
      <c r="G33" s="57">
        <f t="shared" si="4"/>
        <v>33455.515200000002</v>
      </c>
      <c r="H33" s="58">
        <f t="shared" si="0"/>
        <v>1748.6346000000001</v>
      </c>
      <c r="I33" s="58">
        <f t="shared" si="0"/>
        <v>982.67500000000007</v>
      </c>
      <c r="J33" s="58">
        <f t="shared" si="5"/>
        <v>56.65</v>
      </c>
      <c r="K33" s="57">
        <f t="shared" si="6"/>
        <v>2787.9596000000001</v>
      </c>
      <c r="L33" s="55">
        <f t="shared" si="1"/>
        <v>57.489356712328771</v>
      </c>
      <c r="M33" s="55">
        <f t="shared" si="2"/>
        <v>32.307123287671232</v>
      </c>
      <c r="N33" s="55">
        <f t="shared" si="7"/>
        <v>1.8624657534246574</v>
      </c>
      <c r="O33" s="56">
        <f>SUM(L33:N33)</f>
        <v>91.658945753424661</v>
      </c>
    </row>
    <row r="34" spans="1:15" ht="14.1" customHeight="1" x14ac:dyDescent="0.2">
      <c r="A34" s="11"/>
      <c r="B34" s="11"/>
      <c r="C34" s="11">
        <v>20</v>
      </c>
      <c r="D34" s="59">
        <f t="shared" si="9"/>
        <v>21384.576000000001</v>
      </c>
      <c r="E34" s="59">
        <f t="shared" si="3"/>
        <v>11792.1</v>
      </c>
      <c r="F34" s="54">
        <f>IF($F$9="A",Data!$N$6,IF($F$9="B",Data!$N$7,IF($F$9="C",Data!$N$8,IF($F$9="D",Data!$N$9,0))))</f>
        <v>679.8</v>
      </c>
      <c r="G34" s="57">
        <f t="shared" si="4"/>
        <v>33856.476000000002</v>
      </c>
      <c r="H34" s="58">
        <f t="shared" si="0"/>
        <v>1782.048</v>
      </c>
      <c r="I34" s="58">
        <f t="shared" si="0"/>
        <v>982.67500000000007</v>
      </c>
      <c r="J34" s="58">
        <f t="shared" si="5"/>
        <v>56.65</v>
      </c>
      <c r="K34" s="57">
        <f t="shared" si="6"/>
        <v>2821.373</v>
      </c>
      <c r="L34" s="55">
        <f t="shared" si="1"/>
        <v>58.5878794520548</v>
      </c>
      <c r="M34" s="55">
        <f t="shared" si="2"/>
        <v>32.307123287671232</v>
      </c>
      <c r="N34" s="55">
        <f t="shared" si="7"/>
        <v>1.8624657534246574</v>
      </c>
      <c r="O34" s="56">
        <f t="shared" si="8"/>
        <v>92.757468493150697</v>
      </c>
    </row>
    <row r="35" spans="1:15" ht="14.1" customHeight="1" x14ac:dyDescent="0.2">
      <c r="A35" s="11"/>
      <c r="B35" s="11"/>
      <c r="C35" s="11">
        <v>21</v>
      </c>
      <c r="D35" s="59">
        <f t="shared" si="9"/>
        <v>21785.536800000002</v>
      </c>
      <c r="E35" s="59">
        <f t="shared" si="3"/>
        <v>11792.1</v>
      </c>
      <c r="F35" s="54">
        <f>IF($F$9="A",Data!$N$6,IF($F$9="B",Data!$N$7,IF($F$9="C",Data!$N$8,IF($F$9="D",Data!$N$9,0))))</f>
        <v>679.8</v>
      </c>
      <c r="G35" s="57">
        <f t="shared" si="4"/>
        <v>34257.436800000003</v>
      </c>
      <c r="H35" s="58">
        <f t="shared" si="0"/>
        <v>1815.4614000000001</v>
      </c>
      <c r="I35" s="58">
        <f t="shared" si="0"/>
        <v>982.67500000000007</v>
      </c>
      <c r="J35" s="58">
        <f t="shared" si="5"/>
        <v>56.65</v>
      </c>
      <c r="K35" s="57">
        <f t="shared" si="6"/>
        <v>2854.7864000000004</v>
      </c>
      <c r="L35" s="55">
        <f t="shared" si="1"/>
        <v>59.686402191780829</v>
      </c>
      <c r="M35" s="55">
        <f t="shared" si="2"/>
        <v>32.307123287671232</v>
      </c>
      <c r="N35" s="55">
        <f t="shared" si="7"/>
        <v>1.8624657534246574</v>
      </c>
      <c r="O35" s="56">
        <f t="shared" si="8"/>
        <v>93.855991232876718</v>
      </c>
    </row>
    <row r="36" spans="1:15" ht="14.1" customHeight="1" x14ac:dyDescent="0.2">
      <c r="A36" s="11"/>
      <c r="B36" s="11"/>
      <c r="C36" s="11">
        <v>22</v>
      </c>
      <c r="D36" s="59">
        <f t="shared" si="9"/>
        <v>22186.497600000002</v>
      </c>
      <c r="E36" s="59">
        <f t="shared" si="3"/>
        <v>11792.1</v>
      </c>
      <c r="F36" s="54">
        <f>IF($F$9="A",Data!$N$6,IF($F$9="B",Data!$N$7,IF($F$9="C",Data!$N$8,IF($F$9="D",Data!$N$9,0))))</f>
        <v>679.8</v>
      </c>
      <c r="G36" s="57">
        <f t="shared" si="4"/>
        <v>34658.397600000004</v>
      </c>
      <c r="H36" s="58">
        <f t="shared" si="0"/>
        <v>1848.8748000000003</v>
      </c>
      <c r="I36" s="58">
        <f t="shared" si="0"/>
        <v>982.67500000000007</v>
      </c>
      <c r="J36" s="58">
        <f t="shared" si="5"/>
        <v>56.65</v>
      </c>
      <c r="K36" s="57">
        <f t="shared" si="6"/>
        <v>2888.1998000000003</v>
      </c>
      <c r="L36" s="55">
        <f t="shared" si="1"/>
        <v>60.784924931506858</v>
      </c>
      <c r="M36" s="55">
        <f t="shared" si="2"/>
        <v>32.307123287671232</v>
      </c>
      <c r="N36" s="55">
        <f t="shared" si="7"/>
        <v>1.8624657534246574</v>
      </c>
      <c r="O36" s="56">
        <f t="shared" si="8"/>
        <v>94.95451397260274</v>
      </c>
    </row>
    <row r="37" spans="1:15" ht="14.1" customHeight="1" x14ac:dyDescent="0.2">
      <c r="A37" s="11"/>
      <c r="B37" s="11"/>
      <c r="C37" s="11">
        <v>23</v>
      </c>
      <c r="D37" s="59">
        <f t="shared" si="9"/>
        <v>22587.458400000003</v>
      </c>
      <c r="E37" s="59">
        <f t="shared" si="3"/>
        <v>11792.1</v>
      </c>
      <c r="F37" s="54">
        <f>IF($F$9="A",Data!$N$6,IF($F$9="B",Data!$N$7,IF($F$9="C",Data!$N$8,IF($F$9="D",Data!$N$9,0))))</f>
        <v>679.8</v>
      </c>
      <c r="G37" s="57">
        <f t="shared" si="4"/>
        <v>35059.358400000005</v>
      </c>
      <c r="H37" s="58">
        <f t="shared" si="0"/>
        <v>1882.2882000000002</v>
      </c>
      <c r="I37" s="58">
        <f t="shared" si="0"/>
        <v>982.67500000000007</v>
      </c>
      <c r="J37" s="58">
        <f t="shared" si="5"/>
        <v>56.65</v>
      </c>
      <c r="K37" s="57">
        <f t="shared" si="6"/>
        <v>2921.6132000000002</v>
      </c>
      <c r="L37" s="55">
        <f t="shared" si="1"/>
        <v>61.883447671232886</v>
      </c>
      <c r="M37" s="55">
        <f t="shared" si="2"/>
        <v>32.307123287671232</v>
      </c>
      <c r="N37" s="55">
        <f t="shared" si="7"/>
        <v>1.8624657534246574</v>
      </c>
      <c r="O37" s="56">
        <f t="shared" si="8"/>
        <v>96.053036712328776</v>
      </c>
    </row>
    <row r="38" spans="1:15" ht="14.1" customHeight="1" x14ac:dyDescent="0.2">
      <c r="A38" s="11"/>
      <c r="B38" s="11"/>
      <c r="C38" s="11">
        <v>24</v>
      </c>
      <c r="D38" s="59">
        <f t="shared" si="9"/>
        <v>22988.4192</v>
      </c>
      <c r="E38" s="59">
        <f t="shared" si="3"/>
        <v>11792.1</v>
      </c>
      <c r="F38" s="54">
        <f>IF($F$9="A",Data!$N$6,IF($F$9="B",Data!$N$7,IF($F$9="C",Data!$N$8,IF($F$9="D",Data!$N$9,0))))</f>
        <v>679.8</v>
      </c>
      <c r="G38" s="57">
        <f t="shared" si="4"/>
        <v>35460.319200000005</v>
      </c>
      <c r="H38" s="58">
        <f t="shared" si="0"/>
        <v>1915.7016000000001</v>
      </c>
      <c r="I38" s="58">
        <f t="shared" si="0"/>
        <v>982.67500000000007</v>
      </c>
      <c r="J38" s="58">
        <f t="shared" si="5"/>
        <v>56.65</v>
      </c>
      <c r="K38" s="57">
        <f t="shared" si="6"/>
        <v>2955.0266000000001</v>
      </c>
      <c r="L38" s="55">
        <f t="shared" si="1"/>
        <v>62.981970410958908</v>
      </c>
      <c r="M38" s="55">
        <f t="shared" si="2"/>
        <v>32.307123287671232</v>
      </c>
      <c r="N38" s="55">
        <f t="shared" si="7"/>
        <v>1.8624657534246574</v>
      </c>
      <c r="O38" s="56">
        <f t="shared" si="8"/>
        <v>97.151559452054798</v>
      </c>
    </row>
    <row r="39" spans="1:15" ht="14.1" customHeight="1" x14ac:dyDescent="0.2">
      <c r="A39" s="11"/>
      <c r="B39" s="11"/>
      <c r="C39" s="11">
        <v>25</v>
      </c>
      <c r="D39" s="59">
        <f t="shared" si="9"/>
        <v>23389.38</v>
      </c>
      <c r="E39" s="59">
        <f t="shared" si="3"/>
        <v>11792.1</v>
      </c>
      <c r="F39" s="54">
        <f>IF($F$9="A",Data!$N$6,IF($F$9="B",Data!$N$7,IF($F$9="C",Data!$N$8,IF($F$9="D",Data!$N$9,0))))</f>
        <v>679.8</v>
      </c>
      <c r="G39" s="57">
        <f t="shared" si="4"/>
        <v>35861.280000000006</v>
      </c>
      <c r="H39" s="58">
        <f t="shared" si="0"/>
        <v>1949.115</v>
      </c>
      <c r="I39" s="58">
        <f t="shared" si="0"/>
        <v>982.67500000000007</v>
      </c>
      <c r="J39" s="58">
        <f t="shared" si="5"/>
        <v>56.65</v>
      </c>
      <c r="K39" s="57">
        <f t="shared" si="6"/>
        <v>2988.44</v>
      </c>
      <c r="L39" s="55">
        <f t="shared" si="1"/>
        <v>64.08049315068493</v>
      </c>
      <c r="M39" s="55">
        <f t="shared" si="2"/>
        <v>32.307123287671232</v>
      </c>
      <c r="N39" s="55">
        <f t="shared" si="7"/>
        <v>1.8624657534246574</v>
      </c>
      <c r="O39" s="56">
        <f t="shared" si="8"/>
        <v>98.25008219178082</v>
      </c>
    </row>
    <row r="40" spans="1:15" ht="14.1" customHeight="1" x14ac:dyDescent="0.2">
      <c r="A40" s="11"/>
      <c r="B40" s="11"/>
      <c r="C40" s="11">
        <v>26</v>
      </c>
      <c r="D40" s="59">
        <f t="shared" si="9"/>
        <v>23790.340799999998</v>
      </c>
      <c r="E40" s="59">
        <f t="shared" si="3"/>
        <v>11792.1</v>
      </c>
      <c r="F40" s="54">
        <f>IF($F$9="A",Data!$N$6,IF($F$9="B",Data!$N$7,IF($F$9="C",Data!$N$8,IF($F$9="D",Data!$N$9,0))))</f>
        <v>679.8</v>
      </c>
      <c r="G40" s="57">
        <f t="shared" si="4"/>
        <v>36262.2408</v>
      </c>
      <c r="H40" s="58">
        <f t="shared" si="0"/>
        <v>1982.5283999999999</v>
      </c>
      <c r="I40" s="58">
        <f t="shared" si="0"/>
        <v>982.67500000000007</v>
      </c>
      <c r="J40" s="58">
        <f t="shared" si="5"/>
        <v>56.65</v>
      </c>
      <c r="K40" s="57">
        <f t="shared" si="6"/>
        <v>3021.8534</v>
      </c>
      <c r="L40" s="55">
        <f t="shared" si="1"/>
        <v>65.179015890410952</v>
      </c>
      <c r="M40" s="55">
        <f t="shared" si="2"/>
        <v>32.307123287671232</v>
      </c>
      <c r="N40" s="55">
        <f t="shared" si="7"/>
        <v>1.8624657534246574</v>
      </c>
      <c r="O40" s="56">
        <f t="shared" si="8"/>
        <v>99.348604931506841</v>
      </c>
    </row>
    <row r="41" spans="1:15" ht="14.1" customHeight="1" x14ac:dyDescent="0.2">
      <c r="A41" s="11"/>
      <c r="B41" s="11"/>
      <c r="C41" s="11">
        <v>27</v>
      </c>
      <c r="D41" s="59">
        <f t="shared" si="9"/>
        <v>24191.301599999999</v>
      </c>
      <c r="E41" s="59">
        <f t="shared" si="3"/>
        <v>11792.1</v>
      </c>
      <c r="F41" s="54">
        <f>IF($F$9="A",Data!$N$6,IF($F$9="B",Data!$N$7,IF($F$9="C",Data!$N$8,IF($F$9="D",Data!$N$9,0))))</f>
        <v>679.8</v>
      </c>
      <c r="G41" s="57">
        <f t="shared" si="4"/>
        <v>36663.2016</v>
      </c>
      <c r="H41" s="58">
        <f t="shared" si="0"/>
        <v>2015.9417999999998</v>
      </c>
      <c r="I41" s="58">
        <f t="shared" si="0"/>
        <v>982.67500000000007</v>
      </c>
      <c r="J41" s="58">
        <f t="shared" si="5"/>
        <v>56.65</v>
      </c>
      <c r="K41" s="57">
        <f t="shared" si="6"/>
        <v>3055.2667999999999</v>
      </c>
      <c r="L41" s="55">
        <f t="shared" si="1"/>
        <v>66.277538630136988</v>
      </c>
      <c r="M41" s="55">
        <f t="shared" si="2"/>
        <v>32.307123287671232</v>
      </c>
      <c r="N41" s="55">
        <f t="shared" si="7"/>
        <v>1.8624657534246574</v>
      </c>
      <c r="O41" s="56">
        <f t="shared" si="8"/>
        <v>100.44712767123288</v>
      </c>
    </row>
    <row r="42" spans="1:15" ht="14.1" customHeight="1" x14ac:dyDescent="0.2">
      <c r="A42" s="11"/>
      <c r="B42" s="11"/>
      <c r="C42" s="11">
        <v>28</v>
      </c>
      <c r="D42" s="59">
        <f t="shared" si="9"/>
        <v>24592.2624</v>
      </c>
      <c r="E42" s="59">
        <f t="shared" si="3"/>
        <v>11792.1</v>
      </c>
      <c r="F42" s="54">
        <f>IF($F$9="A",Data!$N$6,IF($F$9="B",Data!$N$7,IF($F$9="C",Data!$N$8,IF($F$9="D",Data!$N$9,0))))</f>
        <v>679.8</v>
      </c>
      <c r="G42" s="57">
        <f t="shared" si="4"/>
        <v>37064.162400000001</v>
      </c>
      <c r="H42" s="58">
        <f t="shared" si="0"/>
        <v>2049.3552</v>
      </c>
      <c r="I42" s="58">
        <f t="shared" si="0"/>
        <v>982.67500000000007</v>
      </c>
      <c r="J42" s="58">
        <f t="shared" si="5"/>
        <v>56.65</v>
      </c>
      <c r="K42" s="57">
        <f t="shared" si="6"/>
        <v>3088.6802000000002</v>
      </c>
      <c r="L42" s="55">
        <f t="shared" si="1"/>
        <v>67.37606136986301</v>
      </c>
      <c r="M42" s="55">
        <f t="shared" si="2"/>
        <v>32.307123287671232</v>
      </c>
      <c r="N42" s="55">
        <f t="shared" si="7"/>
        <v>1.8624657534246574</v>
      </c>
      <c r="O42" s="56">
        <f t="shared" si="8"/>
        <v>101.5456504109589</v>
      </c>
    </row>
    <row r="43" spans="1:15" ht="14.1" customHeight="1" x14ac:dyDescent="0.2">
      <c r="A43" s="11"/>
      <c r="B43" s="11"/>
      <c r="C43" s="11">
        <v>29</v>
      </c>
      <c r="D43" s="59">
        <f t="shared" si="9"/>
        <v>24993.2232</v>
      </c>
      <c r="E43" s="59">
        <f t="shared" si="3"/>
        <v>11792.1</v>
      </c>
      <c r="F43" s="54">
        <f>IF($F$9="A",Data!$N$6,IF($F$9="B",Data!$N$7,IF($F$9="C",Data!$N$8,IF($F$9="D",Data!$N$9,0))))</f>
        <v>679.8</v>
      </c>
      <c r="G43" s="57">
        <f t="shared" si="4"/>
        <v>37465.123200000002</v>
      </c>
      <c r="H43" s="58">
        <f t="shared" si="0"/>
        <v>2082.7685999999999</v>
      </c>
      <c r="I43" s="58">
        <f t="shared" si="0"/>
        <v>982.67500000000007</v>
      </c>
      <c r="J43" s="58">
        <f t="shared" si="5"/>
        <v>56.65</v>
      </c>
      <c r="K43" s="57">
        <f t="shared" si="6"/>
        <v>3122.0936000000002</v>
      </c>
      <c r="L43" s="55">
        <f t="shared" si="1"/>
        <v>68.474584109589046</v>
      </c>
      <c r="M43" s="55">
        <f t="shared" si="2"/>
        <v>32.307123287671232</v>
      </c>
      <c r="N43" s="55">
        <f t="shared" si="7"/>
        <v>1.8624657534246574</v>
      </c>
      <c r="O43" s="56">
        <f t="shared" si="8"/>
        <v>102.64417315068494</v>
      </c>
    </row>
    <row r="44" spans="1:15" ht="14.1" customHeight="1" x14ac:dyDescent="0.2">
      <c r="A44" s="11"/>
      <c r="B44" s="11"/>
      <c r="C44" s="11">
        <v>30</v>
      </c>
      <c r="D44" s="59">
        <f t="shared" si="9"/>
        <v>25394.184000000001</v>
      </c>
      <c r="E44" s="59">
        <f t="shared" si="3"/>
        <v>11792.1</v>
      </c>
      <c r="F44" s="54">
        <f>IF($F$9="A",Data!$N$6,IF($F$9="B",Data!$N$7,IF($F$9="C",Data!$N$8,IF($F$9="D",Data!$N$9,0))))</f>
        <v>679.8</v>
      </c>
      <c r="G44" s="57">
        <f t="shared" si="4"/>
        <v>37866.084000000003</v>
      </c>
      <c r="H44" s="58">
        <f t="shared" si="0"/>
        <v>2116.1820000000002</v>
      </c>
      <c r="I44" s="58">
        <f t="shared" si="0"/>
        <v>982.67500000000007</v>
      </c>
      <c r="J44" s="58">
        <f t="shared" si="5"/>
        <v>56.65</v>
      </c>
      <c r="K44" s="57">
        <f t="shared" si="6"/>
        <v>3155.5070000000005</v>
      </c>
      <c r="L44" s="55">
        <f t="shared" si="1"/>
        <v>69.573106849315067</v>
      </c>
      <c r="M44" s="55">
        <f t="shared" si="2"/>
        <v>32.307123287671232</v>
      </c>
      <c r="N44" s="55">
        <f t="shared" si="7"/>
        <v>1.8624657534246574</v>
      </c>
      <c r="O44" s="56">
        <f t="shared" si="8"/>
        <v>103.74269589041096</v>
      </c>
    </row>
    <row r="45" spans="1:15" ht="14.1" customHeight="1" x14ac:dyDescent="0.2">
      <c r="A45" s="11"/>
      <c r="B45" s="11"/>
      <c r="C45" s="11">
        <v>31</v>
      </c>
      <c r="D45" s="59">
        <f t="shared" si="9"/>
        <v>25795.144800000002</v>
      </c>
      <c r="E45" s="59">
        <f t="shared" si="3"/>
        <v>11792.1</v>
      </c>
      <c r="F45" s="54">
        <f>IF($F$9="A",Data!$N$6,IF($F$9="B",Data!$N$7,IF($F$9="C",Data!$N$8,IF($F$9="D",Data!$N$9,0))))</f>
        <v>679.8</v>
      </c>
      <c r="G45" s="57">
        <f t="shared" si="4"/>
        <v>38267.044800000003</v>
      </c>
      <c r="H45" s="58">
        <f t="shared" si="0"/>
        <v>2149.5954000000002</v>
      </c>
      <c r="I45" s="58">
        <f t="shared" si="0"/>
        <v>982.67500000000007</v>
      </c>
      <c r="J45" s="58">
        <f t="shared" si="5"/>
        <v>56.65</v>
      </c>
      <c r="K45" s="57">
        <f t="shared" si="6"/>
        <v>3188.9204000000004</v>
      </c>
      <c r="L45" s="55">
        <f t="shared" si="1"/>
        <v>70.671629589041103</v>
      </c>
      <c r="M45" s="55">
        <f t="shared" si="2"/>
        <v>32.307123287671232</v>
      </c>
      <c r="N45" s="55">
        <f t="shared" si="7"/>
        <v>1.8624657534246574</v>
      </c>
      <c r="O45" s="56">
        <f t="shared" si="8"/>
        <v>104.84121863013699</v>
      </c>
    </row>
    <row r="46" spans="1:15" ht="14.1" customHeight="1" x14ac:dyDescent="0.2">
      <c r="A46" s="11"/>
      <c r="B46" s="11"/>
      <c r="C46" s="11">
        <v>32</v>
      </c>
      <c r="D46" s="59">
        <f t="shared" si="9"/>
        <v>26196.105600000003</v>
      </c>
      <c r="E46" s="59">
        <f t="shared" si="3"/>
        <v>11792.1</v>
      </c>
      <c r="F46" s="54">
        <f>IF($F$9="A",Data!$N$6,IF($F$9="B",Data!$N$7,IF($F$9="C",Data!$N$8,IF($F$9="D",Data!$N$9,0))))</f>
        <v>679.8</v>
      </c>
      <c r="G46" s="57">
        <f t="shared" si="4"/>
        <v>38668.005600000004</v>
      </c>
      <c r="H46" s="58">
        <f t="shared" si="0"/>
        <v>2183.0088000000001</v>
      </c>
      <c r="I46" s="58">
        <f t="shared" si="0"/>
        <v>982.67500000000007</v>
      </c>
      <c r="J46" s="58">
        <f t="shared" si="5"/>
        <v>56.65</v>
      </c>
      <c r="K46" s="57">
        <f t="shared" si="6"/>
        <v>3222.3338000000003</v>
      </c>
      <c r="L46" s="55">
        <f t="shared" si="1"/>
        <v>71.770152328767125</v>
      </c>
      <c r="M46" s="55">
        <f t="shared" si="2"/>
        <v>32.307123287671232</v>
      </c>
      <c r="N46" s="55">
        <f t="shared" si="7"/>
        <v>1.8624657534246574</v>
      </c>
      <c r="O46" s="56">
        <f t="shared" si="8"/>
        <v>105.93974136986301</v>
      </c>
    </row>
    <row r="47" spans="1:15" ht="14.1" customHeight="1" x14ac:dyDescent="0.2">
      <c r="A47" s="11"/>
      <c r="B47" s="11"/>
      <c r="C47" s="11">
        <v>33</v>
      </c>
      <c r="D47" s="59">
        <f t="shared" si="9"/>
        <v>26597.066400000003</v>
      </c>
      <c r="E47" s="59">
        <f t="shared" si="3"/>
        <v>11792.1</v>
      </c>
      <c r="F47" s="54">
        <f>IF($F$9="A",Data!$N$6,IF($F$9="B",Data!$N$7,IF($F$9="C",Data!$N$8,IF($F$9="D",Data!$N$9,0))))</f>
        <v>679.8</v>
      </c>
      <c r="G47" s="57">
        <f t="shared" si="4"/>
        <v>39068.966400000005</v>
      </c>
      <c r="H47" s="58">
        <f t="shared" si="0"/>
        <v>2216.4222000000004</v>
      </c>
      <c r="I47" s="58">
        <f t="shared" si="0"/>
        <v>982.67500000000007</v>
      </c>
      <c r="J47" s="58">
        <f t="shared" si="5"/>
        <v>56.65</v>
      </c>
      <c r="K47" s="57">
        <f t="shared" si="6"/>
        <v>3255.7472000000007</v>
      </c>
      <c r="L47" s="55">
        <f t="shared" si="1"/>
        <v>72.868675068493161</v>
      </c>
      <c r="M47" s="55">
        <f t="shared" si="2"/>
        <v>32.307123287671232</v>
      </c>
      <c r="N47" s="55">
        <f t="shared" si="7"/>
        <v>1.8624657534246574</v>
      </c>
      <c r="O47" s="56">
        <f t="shared" si="8"/>
        <v>107.03826410958905</v>
      </c>
    </row>
    <row r="48" spans="1:15" ht="14.1" customHeight="1" x14ac:dyDescent="0.2">
      <c r="A48" s="11"/>
      <c r="B48" s="11"/>
      <c r="C48" s="11">
        <v>34</v>
      </c>
      <c r="D48" s="59">
        <f t="shared" si="9"/>
        <v>26998.0272</v>
      </c>
      <c r="E48" s="59">
        <f t="shared" si="3"/>
        <v>11792.1</v>
      </c>
      <c r="F48" s="54">
        <f>IF($F$9="A",Data!$N$6,IF($F$9="B",Data!$N$7,IF($F$9="C",Data!$N$8,IF($F$9="D",Data!$N$9,0))))</f>
        <v>679.8</v>
      </c>
      <c r="G48" s="57">
        <f t="shared" si="4"/>
        <v>39469.927200000006</v>
      </c>
      <c r="H48" s="58">
        <f t="shared" si="0"/>
        <v>2249.8355999999999</v>
      </c>
      <c r="I48" s="58">
        <f t="shared" si="0"/>
        <v>982.67500000000007</v>
      </c>
      <c r="J48" s="58">
        <f t="shared" si="5"/>
        <v>56.65</v>
      </c>
      <c r="K48" s="57">
        <f t="shared" si="6"/>
        <v>3289.1606000000002</v>
      </c>
      <c r="L48" s="55">
        <f t="shared" si="1"/>
        <v>73.967197808219183</v>
      </c>
      <c r="M48" s="55">
        <f t="shared" si="2"/>
        <v>32.307123287671232</v>
      </c>
      <c r="N48" s="55">
        <f t="shared" si="7"/>
        <v>1.8624657534246574</v>
      </c>
      <c r="O48" s="56">
        <f t="shared" si="8"/>
        <v>108.13678684931507</v>
      </c>
    </row>
    <row r="49" spans="1:15" ht="14.1" customHeight="1" x14ac:dyDescent="0.2">
      <c r="A49" s="11"/>
      <c r="B49" s="11"/>
      <c r="C49" s="11">
        <v>35</v>
      </c>
      <c r="D49" s="59">
        <f t="shared" si="9"/>
        <v>27398.988000000001</v>
      </c>
      <c r="E49" s="59">
        <f t="shared" si="3"/>
        <v>11792.1</v>
      </c>
      <c r="F49" s="54">
        <f>IF($F$9="A",Data!$N$6,IF($F$9="B",Data!$N$7,IF($F$9="C",Data!$N$8,IF($F$9="D",Data!$N$9,0))))</f>
        <v>679.8</v>
      </c>
      <c r="G49" s="57">
        <f t="shared" si="4"/>
        <v>39870.888000000006</v>
      </c>
      <c r="H49" s="58">
        <f t="shared" si="0"/>
        <v>2283.2490000000003</v>
      </c>
      <c r="I49" s="58">
        <f t="shared" si="0"/>
        <v>982.67500000000007</v>
      </c>
      <c r="J49" s="58">
        <f t="shared" si="5"/>
        <v>56.65</v>
      </c>
      <c r="K49" s="57">
        <f t="shared" si="6"/>
        <v>3322.5740000000005</v>
      </c>
      <c r="L49" s="55">
        <f t="shared" si="1"/>
        <v>75.065720547945205</v>
      </c>
      <c r="M49" s="55">
        <f t="shared" si="2"/>
        <v>32.307123287671232</v>
      </c>
      <c r="N49" s="55">
        <f t="shared" si="7"/>
        <v>1.8624657534246574</v>
      </c>
      <c r="O49" s="56">
        <f t="shared" si="8"/>
        <v>109.23530958904109</v>
      </c>
    </row>
    <row r="50" spans="1:15" ht="14.1" customHeight="1" x14ac:dyDescent="0.2">
      <c r="A50" s="11"/>
      <c r="B50" s="11"/>
      <c r="C50" s="11">
        <v>36</v>
      </c>
      <c r="D50" s="59">
        <f t="shared" si="9"/>
        <v>27799.948799999998</v>
      </c>
      <c r="E50" s="59">
        <f t="shared" si="3"/>
        <v>11792.1</v>
      </c>
      <c r="F50" s="54">
        <f>IF($F$9="A",Data!$N$6,IF($F$9="B",Data!$N$7,IF($F$9="C",Data!$N$8,IF($F$9="D",Data!$N$9,0))))</f>
        <v>679.8</v>
      </c>
      <c r="G50" s="57">
        <f t="shared" si="4"/>
        <v>40271.8488</v>
      </c>
      <c r="H50" s="58">
        <f t="shared" si="0"/>
        <v>2316.6623999999997</v>
      </c>
      <c r="I50" s="58">
        <f t="shared" si="0"/>
        <v>982.67500000000007</v>
      </c>
      <c r="J50" s="58">
        <f t="shared" si="5"/>
        <v>56.65</v>
      </c>
      <c r="K50" s="57">
        <f t="shared" si="6"/>
        <v>3355.9874</v>
      </c>
      <c r="L50" s="55">
        <f t="shared" si="1"/>
        <v>76.164243287671226</v>
      </c>
      <c r="M50" s="55">
        <f t="shared" si="2"/>
        <v>32.307123287671232</v>
      </c>
      <c r="N50" s="55">
        <f t="shared" si="7"/>
        <v>1.8624657534246574</v>
      </c>
      <c r="O50" s="56">
        <f t="shared" si="8"/>
        <v>110.33383232876712</v>
      </c>
    </row>
    <row r="51" spans="1:15" ht="14.1" customHeight="1" x14ac:dyDescent="0.2">
      <c r="A51" s="11"/>
      <c r="B51" s="11"/>
      <c r="C51" s="11">
        <v>37</v>
      </c>
      <c r="D51" s="59">
        <f t="shared" si="9"/>
        <v>28200.909599999999</v>
      </c>
      <c r="E51" s="59">
        <f t="shared" si="3"/>
        <v>11792.1</v>
      </c>
      <c r="F51" s="54">
        <f>IF($F$9="A",Data!$N$6,IF($F$9="B",Data!$N$7,IF($F$9="C",Data!$N$8,IF($F$9="D",Data!$N$9,0))))</f>
        <v>679.8</v>
      </c>
      <c r="G51" s="57">
        <f t="shared" si="4"/>
        <v>40672.809600000001</v>
      </c>
      <c r="H51" s="58">
        <f t="shared" si="0"/>
        <v>2350.0758000000001</v>
      </c>
      <c r="I51" s="58">
        <f t="shared" si="0"/>
        <v>982.67500000000007</v>
      </c>
      <c r="J51" s="58">
        <f t="shared" si="5"/>
        <v>56.65</v>
      </c>
      <c r="K51" s="57">
        <f t="shared" si="6"/>
        <v>3389.4008000000003</v>
      </c>
      <c r="L51" s="55">
        <f t="shared" si="1"/>
        <v>77.262766027397262</v>
      </c>
      <c r="M51" s="55">
        <f t="shared" si="2"/>
        <v>32.307123287671232</v>
      </c>
      <c r="N51" s="55">
        <f t="shared" si="7"/>
        <v>1.8624657534246574</v>
      </c>
      <c r="O51" s="56">
        <f t="shared" si="8"/>
        <v>111.43235506849315</v>
      </c>
    </row>
    <row r="52" spans="1:15" ht="14.1" customHeight="1" x14ac:dyDescent="0.2">
      <c r="A52" s="11"/>
      <c r="B52" s="11"/>
      <c r="C52" s="11">
        <v>38</v>
      </c>
      <c r="D52" s="59">
        <f t="shared" si="9"/>
        <v>28601.8704</v>
      </c>
      <c r="E52" s="59">
        <f t="shared" si="3"/>
        <v>11792.1</v>
      </c>
      <c r="F52" s="54">
        <f>IF($F$9="A",Data!$N$6,IF($F$9="B",Data!$N$7,IF($F$9="C",Data!$N$8,IF($F$9="D",Data!$N$9,0))))</f>
        <v>679.8</v>
      </c>
      <c r="G52" s="57">
        <f t="shared" si="4"/>
        <v>41073.770400000001</v>
      </c>
      <c r="H52" s="58">
        <f t="shared" si="0"/>
        <v>2383.4892</v>
      </c>
      <c r="I52" s="58">
        <f t="shared" si="0"/>
        <v>982.67500000000007</v>
      </c>
      <c r="J52" s="58">
        <f t="shared" si="5"/>
        <v>56.65</v>
      </c>
      <c r="K52" s="57">
        <f t="shared" si="6"/>
        <v>3422.8142000000003</v>
      </c>
      <c r="L52" s="55">
        <f t="shared" si="1"/>
        <v>78.361288767123284</v>
      </c>
      <c r="M52" s="55">
        <f t="shared" si="2"/>
        <v>32.307123287671232</v>
      </c>
      <c r="N52" s="55">
        <f t="shared" si="7"/>
        <v>1.8624657534246574</v>
      </c>
      <c r="O52" s="56">
        <f t="shared" si="8"/>
        <v>112.53087780821917</v>
      </c>
    </row>
    <row r="53" spans="1:15" ht="14.1" customHeight="1" x14ac:dyDescent="0.2">
      <c r="A53" s="11"/>
      <c r="B53" s="11"/>
      <c r="C53" s="11">
        <v>39</v>
      </c>
      <c r="D53" s="59">
        <f t="shared" si="9"/>
        <v>29002.831200000001</v>
      </c>
      <c r="E53" s="59">
        <f t="shared" si="3"/>
        <v>11792.1</v>
      </c>
      <c r="F53" s="54">
        <f>IF($F$9="A",Data!$N$6,IF($F$9="B",Data!$N$7,IF($F$9="C",Data!$N$8,IF($F$9="D",Data!$N$9,0))))</f>
        <v>679.8</v>
      </c>
      <c r="G53" s="57">
        <f t="shared" si="4"/>
        <v>41474.731200000002</v>
      </c>
      <c r="H53" s="58">
        <f t="shared" si="0"/>
        <v>2416.9025999999999</v>
      </c>
      <c r="I53" s="58">
        <f t="shared" si="0"/>
        <v>982.67500000000007</v>
      </c>
      <c r="J53" s="58">
        <f t="shared" si="5"/>
        <v>56.65</v>
      </c>
      <c r="K53" s="57">
        <f t="shared" si="6"/>
        <v>3456.2276000000002</v>
      </c>
      <c r="L53" s="55">
        <f t="shared" si="1"/>
        <v>79.45981150684932</v>
      </c>
      <c r="M53" s="55">
        <f t="shared" si="2"/>
        <v>32.307123287671232</v>
      </c>
      <c r="N53" s="55">
        <f t="shared" si="7"/>
        <v>1.8624657534246574</v>
      </c>
      <c r="O53" s="56">
        <f t="shared" si="8"/>
        <v>113.62940054794521</v>
      </c>
    </row>
    <row r="54" spans="1:15" ht="14.1" customHeight="1" x14ac:dyDescent="0.2">
      <c r="A54" s="11"/>
      <c r="B54" s="11"/>
      <c r="C54" s="11">
        <v>40</v>
      </c>
      <c r="D54" s="59">
        <f t="shared" si="9"/>
        <v>29403.792000000001</v>
      </c>
      <c r="E54" s="59">
        <f t="shared" si="3"/>
        <v>11792.1</v>
      </c>
      <c r="F54" s="54">
        <f>IF($F$9="A",Data!$N$6,IF($F$9="B",Data!$N$7,IF($F$9="C",Data!$N$8,IF($F$9="D",Data!$N$9,0))))</f>
        <v>679.8</v>
      </c>
      <c r="G54" s="57">
        <f t="shared" ref="G54" si="10">SUM(D54:E54)</f>
        <v>41195.892</v>
      </c>
      <c r="H54" s="58">
        <f t="shared" si="0"/>
        <v>2450.3160000000003</v>
      </c>
      <c r="I54" s="58">
        <f>E54/$H$7</f>
        <v>982.67500000000007</v>
      </c>
      <c r="J54" s="58">
        <f t="shared" si="5"/>
        <v>56.65</v>
      </c>
      <c r="K54" s="57">
        <f t="shared" ref="K54" si="11">SUM(H54:I54)</f>
        <v>3432.9910000000004</v>
      </c>
      <c r="L54" s="55">
        <f t="shared" si="1"/>
        <v>80.558334246575342</v>
      </c>
      <c r="M54" s="55">
        <f t="shared" si="2"/>
        <v>32.307123287671232</v>
      </c>
      <c r="N54" s="55">
        <f t="shared" si="7"/>
        <v>1.8624657534246574</v>
      </c>
      <c r="O54" s="56">
        <f t="shared" ref="O54" ca="1" si="12">SUM(L54:P54)</f>
        <v>113.618912568306</v>
      </c>
    </row>
    <row r="55" spans="1:15" ht="10.5" customHeight="1" x14ac:dyDescent="0.2"/>
  </sheetData>
  <sheetProtection algorithmName="SHA-512" hashValue="INs6Do8i1Ex7Mg0wdYiAHH8D6gcEyTOuuSxnN6mR24Lnf7l1Kg+Rmj1dYjVZRVMM72ufJ+p++VmEahN/JnBIqg==" saltValue="zY1BSCEeKFNxCgJ015isFg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F6B043-530F-4112-B30F-5DE129E11109}">
          <x14:formula1>
            <xm:f>Data!$M$11:$M$15</xm:f>
          </x14:formula1>
          <xm:sqref>F9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FC9C1-D965-4A19-A280-0754344443A7}">
  <sheetPr>
    <tabColor indexed="10"/>
    <pageSetUpPr fitToPage="1"/>
  </sheetPr>
  <dimension ref="A1:O55"/>
  <sheetViews>
    <sheetView zoomScaleNormal="100" workbookViewId="0">
      <selection activeCell="I3" sqref="I3:K3"/>
    </sheetView>
  </sheetViews>
  <sheetFormatPr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8" width="8.140625" style="6" bestFit="1" customWidth="1"/>
    <col min="9" max="9" width="6.8554687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6" t="s">
        <v>0</v>
      </c>
      <c r="F2" s="96"/>
      <c r="G2" s="96"/>
      <c r="H2" s="96"/>
      <c r="I2" s="96"/>
      <c r="J2" s="96"/>
      <c r="K2" s="96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44197</v>
      </c>
      <c r="H3" s="70" t="s">
        <v>33</v>
      </c>
      <c r="I3" s="95">
        <v>44926</v>
      </c>
      <c r="J3" s="95"/>
      <c r="K3" s="95"/>
      <c r="L3" s="17"/>
      <c r="M3" s="17"/>
      <c r="N3" s="92"/>
      <c r="O3" s="92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7" t="s">
        <v>60</v>
      </c>
      <c r="H4" s="97"/>
      <c r="I4" s="97"/>
      <c r="J4" s="97"/>
      <c r="K4" s="97"/>
      <c r="L4" s="17"/>
      <c r="M4" s="17"/>
    </row>
    <row r="5" spans="1:15" ht="12" customHeight="1" x14ac:dyDescent="0.2">
      <c r="A5" s="93" t="s">
        <v>34</v>
      </c>
      <c r="B5" s="93"/>
      <c r="C5" s="93"/>
      <c r="D5" s="94">
        <v>5</v>
      </c>
      <c r="E5" s="7"/>
      <c r="F5" s="7"/>
      <c r="G5" s="97"/>
      <c r="H5" s="97"/>
      <c r="I5" s="97"/>
      <c r="J5" s="97"/>
      <c r="K5" s="97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93"/>
      <c r="B6" s="93"/>
      <c r="C6" s="93"/>
      <c r="D6" s="94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365</v>
      </c>
      <c r="M7" s="49"/>
      <c r="N7" s="12"/>
      <c r="O7" s="12"/>
    </row>
    <row r="8" spans="1:15" s="9" customFormat="1" ht="36" customHeight="1" x14ac:dyDescent="0.2">
      <c r="A8" s="91" t="s">
        <v>1</v>
      </c>
      <c r="B8" s="91" t="s">
        <v>2</v>
      </c>
      <c r="C8" s="91" t="s">
        <v>3</v>
      </c>
      <c r="D8" s="90" t="s">
        <v>6</v>
      </c>
      <c r="E8" s="90"/>
      <c r="F8" s="90"/>
      <c r="G8" s="90"/>
      <c r="H8" s="87" t="str">
        <f>CONCATENATE("MENSILE - MONATLICH  
(",H7," mesi/Monate)")</f>
        <v>MENSILE - MONATLICH  
(12 mesi/Monate)</v>
      </c>
      <c r="I8" s="88"/>
      <c r="J8" s="88"/>
      <c r="K8" s="89"/>
      <c r="L8" s="87" t="str">
        <f>CONCATENATE("GIORNALIERO - TÄGLICH  
(",L7," giorni/Tage)")</f>
        <v>GIORNALIERO - TÄGLICH  
(365 giorni/Tage)</v>
      </c>
      <c r="M8" s="88"/>
      <c r="N8" s="88"/>
      <c r="O8" s="89"/>
    </row>
    <row r="9" spans="1:15" s="10" customFormat="1" ht="27" customHeight="1" x14ac:dyDescent="0.2">
      <c r="A9" s="91"/>
      <c r="B9" s="91"/>
      <c r="C9" s="91"/>
      <c r="D9" s="75" t="s">
        <v>4</v>
      </c>
      <c r="E9" s="75" t="s">
        <v>5</v>
      </c>
      <c r="F9" s="74" t="s">
        <v>57</v>
      </c>
      <c r="G9" s="75" t="s">
        <v>9</v>
      </c>
      <c r="H9" s="75" t="s">
        <v>4</v>
      </c>
      <c r="I9" s="75" t="s">
        <v>5</v>
      </c>
      <c r="J9" s="67" t="str">
        <f>F9</f>
        <v>C</v>
      </c>
      <c r="K9" s="75" t="s">
        <v>9</v>
      </c>
      <c r="L9" s="75" t="s">
        <v>4</v>
      </c>
      <c r="M9" s="75" t="s">
        <v>5</v>
      </c>
      <c r="N9" s="67" t="str">
        <f>J9</f>
        <v>C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f>(100%+E$7)*[1]Tabelle1!$C$37</f>
        <v>11591.59</v>
      </c>
      <c r="E10" s="73">
        <v>11895.55</v>
      </c>
      <c r="F10" s="54">
        <f>IF($F$9="A",Data!$N$6,IF($F$9="B",Data!$N$7,IF($F$9="C",Data!$N$8,IF($F$9="D",Data!$N$9,0))))</f>
        <v>679.8</v>
      </c>
      <c r="G10" s="57">
        <f>SUM(D10:F10)</f>
        <v>24166.94</v>
      </c>
      <c r="H10" s="58">
        <f t="shared" ref="H10:I54" si="0">D10/$H$7</f>
        <v>965.96583333333331</v>
      </c>
      <c r="I10" s="58">
        <f>E10/$H$7</f>
        <v>991.29583333333323</v>
      </c>
      <c r="J10" s="58">
        <f>$F$10/12</f>
        <v>56.65</v>
      </c>
      <c r="K10" s="57">
        <f>SUM(H10:J10)</f>
        <v>2013.9116666666666</v>
      </c>
      <c r="L10" s="55">
        <f t="shared" ref="L10:L54" si="1">D10/$L$7</f>
        <v>31.757780821917809</v>
      </c>
      <c r="M10" s="55">
        <f t="shared" ref="M10:M54" si="2">E10/$L$7</f>
        <v>32.590547945205479</v>
      </c>
      <c r="N10" s="55">
        <f>$F$10/$L$7</f>
        <v>1.8624657534246574</v>
      </c>
      <c r="O10" s="56">
        <f>SUM(L10:N10)</f>
        <v>66.21079452054795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12287.0854</v>
      </c>
      <c r="E11" s="59">
        <f t="shared" ref="E11:E54" si="3">E10</f>
        <v>11895.55</v>
      </c>
      <c r="F11" s="54">
        <f>IF($F$9="A",Data!$N$6,IF($F$9="B",Data!$N$7,IF($F$9="C",Data!$N$8,IF($F$9="D",Data!$N$9,0))))</f>
        <v>679.8</v>
      </c>
      <c r="G11" s="57">
        <f t="shared" ref="G11:G54" si="4">SUM(D11:F11)</f>
        <v>24862.435399999998</v>
      </c>
      <c r="H11" s="58">
        <f t="shared" si="0"/>
        <v>1023.9237833333333</v>
      </c>
      <c r="I11" s="58">
        <f t="shared" si="0"/>
        <v>991.29583333333323</v>
      </c>
      <c r="J11" s="58">
        <f t="shared" ref="J11:J54" si="5">$F$10/12</f>
        <v>56.65</v>
      </c>
      <c r="K11" s="57">
        <f t="shared" ref="K11:K54" si="6">SUM(H11:J11)</f>
        <v>2071.8696166666664</v>
      </c>
      <c r="L11" s="55">
        <f t="shared" si="1"/>
        <v>33.663247671232874</v>
      </c>
      <c r="M11" s="55">
        <f t="shared" si="2"/>
        <v>32.590547945205479</v>
      </c>
      <c r="N11" s="55">
        <f t="shared" ref="N11:N54" si="7">$F$10/$L$7</f>
        <v>1.8624657534246574</v>
      </c>
      <c r="O11" s="56">
        <f t="shared" ref="O11:O54" si="8">SUM(L11:N11)</f>
        <v>68.116261369863011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12982.580800000002</v>
      </c>
      <c r="E12" s="59">
        <f t="shared" si="3"/>
        <v>11895.55</v>
      </c>
      <c r="F12" s="54">
        <f>IF($F$9="A",Data!$N$6,IF($F$9="B",Data!$N$7,IF($F$9="C",Data!$N$8,IF($F$9="D",Data!$N$9,0))))</f>
        <v>679.8</v>
      </c>
      <c r="G12" s="57">
        <f t="shared" si="4"/>
        <v>25557.930799999998</v>
      </c>
      <c r="H12" s="58">
        <f t="shared" si="0"/>
        <v>1081.8817333333334</v>
      </c>
      <c r="I12" s="58">
        <f t="shared" si="0"/>
        <v>991.29583333333323</v>
      </c>
      <c r="J12" s="58">
        <f t="shared" si="5"/>
        <v>56.65</v>
      </c>
      <c r="K12" s="57">
        <f t="shared" si="6"/>
        <v>2129.8275666666668</v>
      </c>
      <c r="L12" s="55">
        <f t="shared" si="1"/>
        <v>35.56871452054795</v>
      </c>
      <c r="M12" s="55">
        <f t="shared" si="2"/>
        <v>32.590547945205479</v>
      </c>
      <c r="N12" s="55">
        <f t="shared" si="7"/>
        <v>1.8624657534246574</v>
      </c>
      <c r="O12" s="56">
        <f t="shared" si="8"/>
        <v>70.021728219178087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13678.0762</v>
      </c>
      <c r="E13" s="59">
        <f t="shared" si="3"/>
        <v>11895.55</v>
      </c>
      <c r="F13" s="54">
        <f>IF($F$9="A",Data!$N$6,IF($F$9="B",Data!$N$7,IF($F$9="C",Data!$N$8,IF($F$9="D",Data!$N$9,0))))</f>
        <v>679.8</v>
      </c>
      <c r="G13" s="57">
        <f t="shared" si="4"/>
        <v>26253.426199999998</v>
      </c>
      <c r="H13" s="58">
        <f t="shared" si="0"/>
        <v>1139.8396833333334</v>
      </c>
      <c r="I13" s="58">
        <f t="shared" si="0"/>
        <v>991.29583333333323</v>
      </c>
      <c r="J13" s="58">
        <f t="shared" si="5"/>
        <v>56.65</v>
      </c>
      <c r="K13" s="57">
        <f t="shared" si="6"/>
        <v>2187.7855166666668</v>
      </c>
      <c r="L13" s="55">
        <f t="shared" si="1"/>
        <v>37.474181369863011</v>
      </c>
      <c r="M13" s="55">
        <f t="shared" si="2"/>
        <v>32.590547945205479</v>
      </c>
      <c r="N13" s="55">
        <f t="shared" si="7"/>
        <v>1.8624657534246574</v>
      </c>
      <c r="O13" s="56">
        <f t="shared" si="8"/>
        <v>71.927195068493148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f>(100%+E$7)*[1]Tabelle1!$D$37</f>
        <v>15040.25</v>
      </c>
      <c r="E14" s="73">
        <f t="shared" si="3"/>
        <v>11895.55</v>
      </c>
      <c r="F14" s="54">
        <f>IF($F$9="A",Data!$N$6,IF($F$9="B",Data!$N$7,IF($F$9="C",Data!$N$8,IF($F$9="D",Data!$N$9,0))))</f>
        <v>679.8</v>
      </c>
      <c r="G14" s="57">
        <f t="shared" si="4"/>
        <v>27615.599999999999</v>
      </c>
      <c r="H14" s="58">
        <f t="shared" si="0"/>
        <v>1253.3541666666667</v>
      </c>
      <c r="I14" s="58">
        <f t="shared" si="0"/>
        <v>991.29583333333323</v>
      </c>
      <c r="J14" s="58">
        <f t="shared" si="5"/>
        <v>56.65</v>
      </c>
      <c r="K14" s="57">
        <f t="shared" si="6"/>
        <v>2301.3000000000002</v>
      </c>
      <c r="L14" s="55">
        <f t="shared" si="1"/>
        <v>41.206164383561642</v>
      </c>
      <c r="M14" s="55">
        <f t="shared" si="2"/>
        <v>32.590547945205479</v>
      </c>
      <c r="N14" s="55">
        <f t="shared" si="7"/>
        <v>1.8624657534246574</v>
      </c>
      <c r="O14" s="56">
        <f t="shared" si="8"/>
        <v>75.659178082191772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15491.4575</v>
      </c>
      <c r="E15" s="59">
        <f t="shared" si="3"/>
        <v>11895.55</v>
      </c>
      <c r="F15" s="54">
        <f>IF($F$9="A",Data!$N$6,IF($F$9="B",Data!$N$7,IF($F$9="C",Data!$N$8,IF($F$9="D",Data!$N$9,0))))</f>
        <v>679.8</v>
      </c>
      <c r="G15" s="57">
        <f t="shared" si="4"/>
        <v>28066.807499999999</v>
      </c>
      <c r="H15" s="58">
        <f t="shared" si="0"/>
        <v>1290.9547916666668</v>
      </c>
      <c r="I15" s="58">
        <f t="shared" si="0"/>
        <v>991.29583333333323</v>
      </c>
      <c r="J15" s="58">
        <f t="shared" si="5"/>
        <v>56.65</v>
      </c>
      <c r="K15" s="57">
        <f t="shared" si="6"/>
        <v>2338.9006250000002</v>
      </c>
      <c r="L15" s="55">
        <f t="shared" si="1"/>
        <v>42.442349315068498</v>
      </c>
      <c r="M15" s="55">
        <f t="shared" si="2"/>
        <v>32.590547945205479</v>
      </c>
      <c r="N15" s="55">
        <f t="shared" si="7"/>
        <v>1.8624657534246574</v>
      </c>
      <c r="O15" s="56">
        <f t="shared" si="8"/>
        <v>76.895363013698642</v>
      </c>
    </row>
    <row r="16" spans="1:15" ht="14.1" customHeight="1" x14ac:dyDescent="0.2">
      <c r="A16" s="11"/>
      <c r="B16" s="11"/>
      <c r="C16" s="11">
        <v>2</v>
      </c>
      <c r="D16" s="59">
        <f t="shared" ref="D16:D54" si="9">$D$14+$D$14*$A$15*C16</f>
        <v>15942.665000000001</v>
      </c>
      <c r="E16" s="59">
        <f t="shared" si="3"/>
        <v>11895.55</v>
      </c>
      <c r="F16" s="54">
        <f>IF($F$9="A",Data!$N$6,IF($F$9="B",Data!$N$7,IF($F$9="C",Data!$N$8,IF($F$9="D",Data!$N$9,0))))</f>
        <v>679.8</v>
      </c>
      <c r="G16" s="57">
        <f t="shared" si="4"/>
        <v>28518.014999999999</v>
      </c>
      <c r="H16" s="58">
        <f t="shared" si="0"/>
        <v>1328.5554166666668</v>
      </c>
      <c r="I16" s="58">
        <f t="shared" si="0"/>
        <v>991.29583333333323</v>
      </c>
      <c r="J16" s="58">
        <f t="shared" si="5"/>
        <v>56.65</v>
      </c>
      <c r="K16" s="57">
        <f t="shared" si="6"/>
        <v>2376.5012500000003</v>
      </c>
      <c r="L16" s="55">
        <f t="shared" si="1"/>
        <v>43.678534246575346</v>
      </c>
      <c r="M16" s="55">
        <f t="shared" si="2"/>
        <v>32.590547945205479</v>
      </c>
      <c r="N16" s="55">
        <f t="shared" si="7"/>
        <v>1.8624657534246574</v>
      </c>
      <c r="O16" s="56">
        <f t="shared" si="8"/>
        <v>78.131547945205483</v>
      </c>
    </row>
    <row r="17" spans="1:15" ht="14.1" customHeight="1" x14ac:dyDescent="0.2">
      <c r="A17" s="11"/>
      <c r="B17" s="11"/>
      <c r="C17" s="11">
        <v>3</v>
      </c>
      <c r="D17" s="59">
        <f t="shared" si="9"/>
        <v>16393.872500000001</v>
      </c>
      <c r="E17" s="59">
        <f t="shared" si="3"/>
        <v>11895.55</v>
      </c>
      <c r="F17" s="54">
        <f>IF($F$9="A",Data!$N$6,IF($F$9="B",Data!$N$7,IF($F$9="C",Data!$N$8,IF($F$9="D",Data!$N$9,0))))</f>
        <v>679.8</v>
      </c>
      <c r="G17" s="57">
        <f t="shared" si="4"/>
        <v>28969.2225</v>
      </c>
      <c r="H17" s="58">
        <f t="shared" si="0"/>
        <v>1366.1560416666669</v>
      </c>
      <c r="I17" s="58">
        <f t="shared" si="0"/>
        <v>991.29583333333323</v>
      </c>
      <c r="J17" s="58">
        <f t="shared" si="5"/>
        <v>56.65</v>
      </c>
      <c r="K17" s="57">
        <f t="shared" si="6"/>
        <v>2414.1018750000003</v>
      </c>
      <c r="L17" s="55">
        <f t="shared" si="1"/>
        <v>44.914719178082194</v>
      </c>
      <c r="M17" s="55">
        <f t="shared" si="2"/>
        <v>32.590547945205479</v>
      </c>
      <c r="N17" s="55">
        <f t="shared" si="7"/>
        <v>1.8624657534246574</v>
      </c>
      <c r="O17" s="56">
        <f t="shared" si="8"/>
        <v>79.367732876712324</v>
      </c>
    </row>
    <row r="18" spans="1:15" ht="14.1" customHeight="1" x14ac:dyDescent="0.2">
      <c r="A18" s="11"/>
      <c r="B18" s="11"/>
      <c r="C18" s="11">
        <v>4</v>
      </c>
      <c r="D18" s="59">
        <f t="shared" si="9"/>
        <v>16845.080000000002</v>
      </c>
      <c r="E18" s="59">
        <f t="shared" si="3"/>
        <v>11895.55</v>
      </c>
      <c r="F18" s="54">
        <f>IF($F$9="A",Data!$N$6,IF($F$9="B",Data!$N$7,IF($F$9="C",Data!$N$8,IF($F$9="D",Data!$N$9,0))))</f>
        <v>679.8</v>
      </c>
      <c r="G18" s="57">
        <f t="shared" si="4"/>
        <v>29420.43</v>
      </c>
      <c r="H18" s="58">
        <f t="shared" si="0"/>
        <v>1403.7566666666669</v>
      </c>
      <c r="I18" s="58">
        <f t="shared" si="0"/>
        <v>991.29583333333323</v>
      </c>
      <c r="J18" s="58">
        <f t="shared" si="5"/>
        <v>56.65</v>
      </c>
      <c r="K18" s="57">
        <f t="shared" si="6"/>
        <v>2451.7025000000003</v>
      </c>
      <c r="L18" s="55">
        <f t="shared" si="1"/>
        <v>46.150904109589042</v>
      </c>
      <c r="M18" s="55">
        <f t="shared" si="2"/>
        <v>32.590547945205479</v>
      </c>
      <c r="N18" s="55">
        <f t="shared" si="7"/>
        <v>1.8624657534246574</v>
      </c>
      <c r="O18" s="56">
        <f t="shared" si="8"/>
        <v>80.60391780821918</v>
      </c>
    </row>
    <row r="19" spans="1:15" ht="14.1" customHeight="1" x14ac:dyDescent="0.2">
      <c r="A19" s="11"/>
      <c r="B19" s="11"/>
      <c r="C19" s="11">
        <v>5</v>
      </c>
      <c r="D19" s="59">
        <f t="shared" si="9"/>
        <v>17296.287499999999</v>
      </c>
      <c r="E19" s="59">
        <f t="shared" si="3"/>
        <v>11895.55</v>
      </c>
      <c r="F19" s="54">
        <f>IF($F$9="A",Data!$N$6,IF($F$9="B",Data!$N$7,IF($F$9="C",Data!$N$8,IF($F$9="D",Data!$N$9,0))))</f>
        <v>679.8</v>
      </c>
      <c r="G19" s="57">
        <f t="shared" si="4"/>
        <v>29871.637499999997</v>
      </c>
      <c r="H19" s="58">
        <f t="shared" si="0"/>
        <v>1441.3572916666665</v>
      </c>
      <c r="I19" s="58">
        <f t="shared" si="0"/>
        <v>991.29583333333323</v>
      </c>
      <c r="J19" s="58">
        <f t="shared" si="5"/>
        <v>56.65</v>
      </c>
      <c r="K19" s="57">
        <f t="shared" si="6"/>
        <v>2489.3031249999999</v>
      </c>
      <c r="L19" s="55">
        <f t="shared" si="1"/>
        <v>47.387089041095884</v>
      </c>
      <c r="M19" s="55">
        <f t="shared" si="2"/>
        <v>32.590547945205479</v>
      </c>
      <c r="N19" s="55">
        <f t="shared" si="7"/>
        <v>1.8624657534246574</v>
      </c>
      <c r="O19" s="56">
        <f t="shared" si="8"/>
        <v>81.840102739726021</v>
      </c>
    </row>
    <row r="20" spans="1:15" ht="14.1" customHeight="1" x14ac:dyDescent="0.2">
      <c r="A20" s="11"/>
      <c r="B20" s="11"/>
      <c r="C20" s="11">
        <v>6</v>
      </c>
      <c r="D20" s="59">
        <f t="shared" si="9"/>
        <v>17747.494999999999</v>
      </c>
      <c r="E20" s="59">
        <f t="shared" si="3"/>
        <v>11895.55</v>
      </c>
      <c r="F20" s="54">
        <f>IF($F$9="A",Data!$N$6,IF($F$9="B",Data!$N$7,IF($F$9="C",Data!$N$8,IF($F$9="D",Data!$N$9,0))))</f>
        <v>679.8</v>
      </c>
      <c r="G20" s="57">
        <f t="shared" si="4"/>
        <v>30322.844999999998</v>
      </c>
      <c r="H20" s="58">
        <f t="shared" si="0"/>
        <v>1478.9579166666665</v>
      </c>
      <c r="I20" s="58">
        <f t="shared" si="0"/>
        <v>991.29583333333323</v>
      </c>
      <c r="J20" s="58">
        <f t="shared" si="5"/>
        <v>56.65</v>
      </c>
      <c r="K20" s="57">
        <f t="shared" si="6"/>
        <v>2526.9037499999999</v>
      </c>
      <c r="L20" s="55">
        <f t="shared" si="1"/>
        <v>48.623273972602739</v>
      </c>
      <c r="M20" s="55">
        <f t="shared" si="2"/>
        <v>32.590547945205479</v>
      </c>
      <c r="N20" s="55">
        <f t="shared" si="7"/>
        <v>1.8624657534246574</v>
      </c>
      <c r="O20" s="56">
        <f t="shared" si="8"/>
        <v>83.076287671232876</v>
      </c>
    </row>
    <row r="21" spans="1:15" ht="14.1" customHeight="1" x14ac:dyDescent="0.2">
      <c r="A21" s="11"/>
      <c r="B21" s="11"/>
      <c r="C21" s="11">
        <v>7</v>
      </c>
      <c r="D21" s="59">
        <f t="shared" si="9"/>
        <v>18198.702499999999</v>
      </c>
      <c r="E21" s="59">
        <f t="shared" si="3"/>
        <v>11895.55</v>
      </c>
      <c r="F21" s="54">
        <f>IF($F$9="A",Data!$N$6,IF($F$9="B",Data!$N$7,IF($F$9="C",Data!$N$8,IF($F$9="D",Data!$N$9,0))))</f>
        <v>679.8</v>
      </c>
      <c r="G21" s="57">
        <f t="shared" si="4"/>
        <v>30774.052499999998</v>
      </c>
      <c r="H21" s="58">
        <f t="shared" si="0"/>
        <v>1516.5585416666665</v>
      </c>
      <c r="I21" s="58">
        <f t="shared" si="0"/>
        <v>991.29583333333323</v>
      </c>
      <c r="J21" s="58">
        <f t="shared" si="5"/>
        <v>56.65</v>
      </c>
      <c r="K21" s="57">
        <f t="shared" si="6"/>
        <v>2564.504375</v>
      </c>
      <c r="L21" s="55">
        <f t="shared" si="1"/>
        <v>49.859458904109587</v>
      </c>
      <c r="M21" s="55">
        <f t="shared" si="2"/>
        <v>32.590547945205479</v>
      </c>
      <c r="N21" s="55">
        <f t="shared" si="7"/>
        <v>1.8624657534246574</v>
      </c>
      <c r="O21" s="56">
        <f t="shared" si="8"/>
        <v>84.312472602739717</v>
      </c>
    </row>
    <row r="22" spans="1:15" ht="14.1" customHeight="1" x14ac:dyDescent="0.2">
      <c r="A22" s="11"/>
      <c r="B22" s="11"/>
      <c r="C22" s="11">
        <v>8</v>
      </c>
      <c r="D22" s="59">
        <f t="shared" si="9"/>
        <v>18649.91</v>
      </c>
      <c r="E22" s="59">
        <f t="shared" si="3"/>
        <v>11895.55</v>
      </c>
      <c r="F22" s="54">
        <f>IF($F$9="A",Data!$N$6,IF($F$9="B",Data!$N$7,IF($F$9="C",Data!$N$8,IF($F$9="D",Data!$N$9,0))))</f>
        <v>679.8</v>
      </c>
      <c r="G22" s="57">
        <f t="shared" si="4"/>
        <v>31225.26</v>
      </c>
      <c r="H22" s="58">
        <f t="shared" si="0"/>
        <v>1554.1591666666666</v>
      </c>
      <c r="I22" s="58">
        <f>E22/$H$7</f>
        <v>991.29583333333323</v>
      </c>
      <c r="J22" s="58">
        <f t="shared" si="5"/>
        <v>56.65</v>
      </c>
      <c r="K22" s="57">
        <f t="shared" si="6"/>
        <v>2602.105</v>
      </c>
      <c r="L22" s="55">
        <f t="shared" si="1"/>
        <v>51.095643835616436</v>
      </c>
      <c r="M22" s="55">
        <f t="shared" si="2"/>
        <v>32.590547945205479</v>
      </c>
      <c r="N22" s="55">
        <f t="shared" si="7"/>
        <v>1.8624657534246574</v>
      </c>
      <c r="O22" s="56">
        <f t="shared" si="8"/>
        <v>85.548657534246573</v>
      </c>
    </row>
    <row r="23" spans="1:15" ht="14.1" customHeight="1" x14ac:dyDescent="0.2">
      <c r="A23" s="11"/>
      <c r="B23" s="11"/>
      <c r="C23" s="11">
        <v>9</v>
      </c>
      <c r="D23" s="59">
        <f t="shared" si="9"/>
        <v>19101.1175</v>
      </c>
      <c r="E23" s="59">
        <f t="shared" si="3"/>
        <v>11895.55</v>
      </c>
      <c r="F23" s="54">
        <f>IF($F$9="A",Data!$N$6,IF($F$9="B",Data!$N$7,IF($F$9="C",Data!$N$8,IF($F$9="D",Data!$N$9,0))))</f>
        <v>679.8</v>
      </c>
      <c r="G23" s="57">
        <f t="shared" si="4"/>
        <v>31676.467499999999</v>
      </c>
      <c r="H23" s="58">
        <f t="shared" si="0"/>
        <v>1591.7597916666666</v>
      </c>
      <c r="I23" s="58">
        <f t="shared" si="0"/>
        <v>991.29583333333323</v>
      </c>
      <c r="J23" s="58">
        <f t="shared" si="5"/>
        <v>56.65</v>
      </c>
      <c r="K23" s="57">
        <f t="shared" si="6"/>
        <v>2639.7056250000001</v>
      </c>
      <c r="L23" s="55">
        <f t="shared" si="1"/>
        <v>52.331828767123291</v>
      </c>
      <c r="M23" s="55">
        <f t="shared" si="2"/>
        <v>32.590547945205479</v>
      </c>
      <c r="N23" s="55">
        <f t="shared" si="7"/>
        <v>1.8624657534246574</v>
      </c>
      <c r="O23" s="56">
        <f t="shared" si="8"/>
        <v>86.784842465753428</v>
      </c>
    </row>
    <row r="24" spans="1:15" ht="14.1" customHeight="1" x14ac:dyDescent="0.2">
      <c r="A24" s="11"/>
      <c r="B24" s="11"/>
      <c r="C24" s="11">
        <v>10</v>
      </c>
      <c r="D24" s="59">
        <f t="shared" si="9"/>
        <v>19552.325000000001</v>
      </c>
      <c r="E24" s="59">
        <f t="shared" si="3"/>
        <v>11895.55</v>
      </c>
      <c r="F24" s="54">
        <f>IF($F$9="A",Data!$N$6,IF($F$9="B",Data!$N$7,IF($F$9="C",Data!$N$8,IF($F$9="D",Data!$N$9,0))))</f>
        <v>679.8</v>
      </c>
      <c r="G24" s="57">
        <f t="shared" si="4"/>
        <v>32127.674999999999</v>
      </c>
      <c r="H24" s="58">
        <f t="shared" si="0"/>
        <v>1629.3604166666667</v>
      </c>
      <c r="I24" s="58">
        <f t="shared" si="0"/>
        <v>991.29583333333323</v>
      </c>
      <c r="J24" s="58">
        <f t="shared" si="5"/>
        <v>56.65</v>
      </c>
      <c r="K24" s="57">
        <f t="shared" si="6"/>
        <v>2677.3062500000001</v>
      </c>
      <c r="L24" s="55">
        <f t="shared" si="1"/>
        <v>53.568013698630139</v>
      </c>
      <c r="M24" s="55">
        <f t="shared" si="2"/>
        <v>32.590547945205479</v>
      </c>
      <c r="N24" s="55">
        <f t="shared" si="7"/>
        <v>1.8624657534246574</v>
      </c>
      <c r="O24" s="56">
        <f t="shared" si="8"/>
        <v>88.021027397260269</v>
      </c>
    </row>
    <row r="25" spans="1:15" ht="14.1" customHeight="1" x14ac:dyDescent="0.2">
      <c r="A25" s="11"/>
      <c r="B25" s="11"/>
      <c r="C25" s="11">
        <v>11</v>
      </c>
      <c r="D25" s="59">
        <f t="shared" si="9"/>
        <v>20003.532500000001</v>
      </c>
      <c r="E25" s="59">
        <f t="shared" si="3"/>
        <v>11895.55</v>
      </c>
      <c r="F25" s="54">
        <f>IF($F$9="A",Data!$N$6,IF($F$9="B",Data!$N$7,IF($F$9="C",Data!$N$8,IF($F$9="D",Data!$N$9,0))))</f>
        <v>679.8</v>
      </c>
      <c r="G25" s="57">
        <f t="shared" si="4"/>
        <v>32578.8825</v>
      </c>
      <c r="H25" s="58">
        <f t="shared" si="0"/>
        <v>1666.9610416666667</v>
      </c>
      <c r="I25" s="58">
        <f t="shared" si="0"/>
        <v>991.29583333333323</v>
      </c>
      <c r="J25" s="58">
        <f t="shared" si="5"/>
        <v>56.65</v>
      </c>
      <c r="K25" s="57">
        <f t="shared" si="6"/>
        <v>2714.9068750000001</v>
      </c>
      <c r="L25" s="55">
        <f t="shared" si="1"/>
        <v>54.804198630136987</v>
      </c>
      <c r="M25" s="55">
        <f t="shared" si="2"/>
        <v>32.590547945205479</v>
      </c>
      <c r="N25" s="55">
        <f t="shared" si="7"/>
        <v>1.8624657534246574</v>
      </c>
      <c r="O25" s="56">
        <f t="shared" si="8"/>
        <v>89.257212328767125</v>
      </c>
    </row>
    <row r="26" spans="1:15" ht="14.1" customHeight="1" x14ac:dyDescent="0.2">
      <c r="A26" s="11"/>
      <c r="B26" s="11"/>
      <c r="C26" s="11">
        <v>12</v>
      </c>
      <c r="D26" s="59">
        <f t="shared" si="9"/>
        <v>20454.739999999998</v>
      </c>
      <c r="E26" s="59">
        <f t="shared" si="3"/>
        <v>11895.55</v>
      </c>
      <c r="F26" s="54">
        <f>IF($F$9="A",Data!$N$6,IF($F$9="B",Data!$N$7,IF($F$9="C",Data!$N$8,IF($F$9="D",Data!$N$9,0))))</f>
        <v>679.8</v>
      </c>
      <c r="G26" s="57">
        <f t="shared" si="4"/>
        <v>33030.089999999997</v>
      </c>
      <c r="H26" s="58">
        <f t="shared" si="0"/>
        <v>1704.5616666666665</v>
      </c>
      <c r="I26" s="58">
        <f t="shared" si="0"/>
        <v>991.29583333333323</v>
      </c>
      <c r="J26" s="58">
        <f t="shared" si="5"/>
        <v>56.65</v>
      </c>
      <c r="K26" s="57">
        <f t="shared" si="6"/>
        <v>2752.5074999999997</v>
      </c>
      <c r="L26" s="55">
        <f t="shared" si="1"/>
        <v>56.040383561643829</v>
      </c>
      <c r="M26" s="55">
        <f t="shared" si="2"/>
        <v>32.590547945205479</v>
      </c>
      <c r="N26" s="55">
        <f t="shared" si="7"/>
        <v>1.8624657534246574</v>
      </c>
      <c r="O26" s="56">
        <f t="shared" si="8"/>
        <v>90.493397260273966</v>
      </c>
    </row>
    <row r="27" spans="1:15" ht="14.1" customHeight="1" x14ac:dyDescent="0.2">
      <c r="A27" s="11"/>
      <c r="B27" s="11"/>
      <c r="C27" s="11">
        <v>13</v>
      </c>
      <c r="D27" s="59">
        <f t="shared" si="9"/>
        <v>20905.947500000002</v>
      </c>
      <c r="E27" s="59">
        <f t="shared" si="3"/>
        <v>11895.55</v>
      </c>
      <c r="F27" s="54">
        <f>IF($F$9="A",Data!$N$6,IF($F$9="B",Data!$N$7,IF($F$9="C",Data!$N$8,IF($F$9="D",Data!$N$9,0))))</f>
        <v>679.8</v>
      </c>
      <c r="G27" s="57">
        <f t="shared" si="4"/>
        <v>33481.297500000001</v>
      </c>
      <c r="H27" s="58">
        <f t="shared" si="0"/>
        <v>1742.1622916666668</v>
      </c>
      <c r="I27" s="58">
        <f t="shared" si="0"/>
        <v>991.29583333333323</v>
      </c>
      <c r="J27" s="58">
        <f t="shared" si="5"/>
        <v>56.65</v>
      </c>
      <c r="K27" s="57">
        <f t="shared" si="6"/>
        <v>2790.1081250000002</v>
      </c>
      <c r="L27" s="55">
        <f t="shared" si="1"/>
        <v>57.276568493150691</v>
      </c>
      <c r="M27" s="55">
        <f t="shared" si="2"/>
        <v>32.590547945205479</v>
      </c>
      <c r="N27" s="55">
        <f t="shared" si="7"/>
        <v>1.8624657534246574</v>
      </c>
      <c r="O27" s="56">
        <f t="shared" si="8"/>
        <v>91.729582191780821</v>
      </c>
    </row>
    <row r="28" spans="1:15" ht="14.1" customHeight="1" x14ac:dyDescent="0.2">
      <c r="A28" s="11"/>
      <c r="B28" s="11"/>
      <c r="C28" s="11">
        <v>14</v>
      </c>
      <c r="D28" s="59">
        <f t="shared" si="9"/>
        <v>21357.154999999999</v>
      </c>
      <c r="E28" s="59">
        <f t="shared" si="3"/>
        <v>11895.55</v>
      </c>
      <c r="F28" s="54">
        <f>IF($F$9="A",Data!$N$6,IF($F$9="B",Data!$N$7,IF($F$9="C",Data!$N$8,IF($F$9="D",Data!$N$9,0))))</f>
        <v>679.8</v>
      </c>
      <c r="G28" s="57">
        <f t="shared" si="4"/>
        <v>33932.505000000005</v>
      </c>
      <c r="H28" s="58">
        <f t="shared" si="0"/>
        <v>1779.7629166666666</v>
      </c>
      <c r="I28" s="58">
        <f t="shared" si="0"/>
        <v>991.29583333333323</v>
      </c>
      <c r="J28" s="58">
        <f t="shared" si="5"/>
        <v>56.65</v>
      </c>
      <c r="K28" s="57">
        <f t="shared" si="6"/>
        <v>2827.7087499999998</v>
      </c>
      <c r="L28" s="55">
        <f t="shared" si="1"/>
        <v>58.512753424657532</v>
      </c>
      <c r="M28" s="55">
        <f t="shared" si="2"/>
        <v>32.590547945205479</v>
      </c>
      <c r="N28" s="55">
        <f t="shared" si="7"/>
        <v>1.8624657534246574</v>
      </c>
      <c r="O28" s="56">
        <f t="shared" si="8"/>
        <v>92.965767123287662</v>
      </c>
    </row>
    <row r="29" spans="1:15" ht="14.1" customHeight="1" x14ac:dyDescent="0.2">
      <c r="A29" s="11"/>
      <c r="B29" s="11"/>
      <c r="C29" s="11">
        <v>15</v>
      </c>
      <c r="D29" s="59">
        <f t="shared" si="9"/>
        <v>21808.362499999999</v>
      </c>
      <c r="E29" s="59">
        <f t="shared" si="3"/>
        <v>11895.55</v>
      </c>
      <c r="F29" s="54">
        <f>IF($F$9="A",Data!$N$6,IF($F$9="B",Data!$N$7,IF($F$9="C",Data!$N$8,IF($F$9="D",Data!$N$9,0))))</f>
        <v>679.8</v>
      </c>
      <c r="G29" s="57">
        <f t="shared" si="4"/>
        <v>34383.712500000001</v>
      </c>
      <c r="H29" s="58">
        <f t="shared" si="0"/>
        <v>1817.3635416666666</v>
      </c>
      <c r="I29" s="58">
        <f t="shared" si="0"/>
        <v>991.29583333333323</v>
      </c>
      <c r="J29" s="58">
        <f t="shared" si="5"/>
        <v>56.65</v>
      </c>
      <c r="K29" s="57">
        <f t="shared" si="6"/>
        <v>2865.3093749999998</v>
      </c>
      <c r="L29" s="55">
        <f t="shared" si="1"/>
        <v>59.748938356164381</v>
      </c>
      <c r="M29" s="55">
        <f t="shared" si="2"/>
        <v>32.590547945205479</v>
      </c>
      <c r="N29" s="55">
        <f t="shared" si="7"/>
        <v>1.8624657534246574</v>
      </c>
      <c r="O29" s="56">
        <f t="shared" si="8"/>
        <v>94.201952054794518</v>
      </c>
    </row>
    <row r="30" spans="1:15" ht="14.1" customHeight="1" x14ac:dyDescent="0.2">
      <c r="A30" s="11"/>
      <c r="B30" s="11"/>
      <c r="C30" s="11">
        <v>16</v>
      </c>
      <c r="D30" s="59">
        <f t="shared" si="9"/>
        <v>22259.57</v>
      </c>
      <c r="E30" s="59">
        <f t="shared" si="3"/>
        <v>11895.55</v>
      </c>
      <c r="F30" s="54">
        <f>IF($F$9="A",Data!$N$6,IF($F$9="B",Data!$N$7,IF($F$9="C",Data!$N$8,IF($F$9="D",Data!$N$9,0))))</f>
        <v>679.8</v>
      </c>
      <c r="G30" s="57">
        <f t="shared" si="4"/>
        <v>34834.92</v>
      </c>
      <c r="H30" s="58">
        <f t="shared" si="0"/>
        <v>1854.9641666666666</v>
      </c>
      <c r="I30" s="58">
        <f t="shared" si="0"/>
        <v>991.29583333333323</v>
      </c>
      <c r="J30" s="58">
        <f t="shared" si="5"/>
        <v>56.65</v>
      </c>
      <c r="K30" s="57">
        <f t="shared" si="6"/>
        <v>2902.91</v>
      </c>
      <c r="L30" s="55">
        <f t="shared" si="1"/>
        <v>60.985123287671229</v>
      </c>
      <c r="M30" s="55">
        <f t="shared" si="2"/>
        <v>32.590547945205479</v>
      </c>
      <c r="N30" s="55">
        <f t="shared" si="7"/>
        <v>1.8624657534246574</v>
      </c>
      <c r="O30" s="56">
        <f t="shared" si="8"/>
        <v>95.438136986301373</v>
      </c>
    </row>
    <row r="31" spans="1:15" ht="14.1" customHeight="1" x14ac:dyDescent="0.2">
      <c r="A31" s="11"/>
      <c r="B31" s="11"/>
      <c r="C31" s="11">
        <v>17</v>
      </c>
      <c r="D31" s="59">
        <f t="shared" si="9"/>
        <v>22710.7775</v>
      </c>
      <c r="E31" s="59">
        <f t="shared" si="3"/>
        <v>11895.55</v>
      </c>
      <c r="F31" s="54">
        <f>IF($F$9="A",Data!$N$6,IF($F$9="B",Data!$N$7,IF($F$9="C",Data!$N$8,IF($F$9="D",Data!$N$9,0))))</f>
        <v>679.8</v>
      </c>
      <c r="G31" s="57">
        <f t="shared" si="4"/>
        <v>35286.127500000002</v>
      </c>
      <c r="H31" s="58">
        <f t="shared" si="0"/>
        <v>1892.5647916666667</v>
      </c>
      <c r="I31" s="58">
        <f t="shared" si="0"/>
        <v>991.29583333333323</v>
      </c>
      <c r="J31" s="58">
        <f t="shared" si="5"/>
        <v>56.65</v>
      </c>
      <c r="K31" s="57">
        <f t="shared" si="6"/>
        <v>2940.5106249999999</v>
      </c>
      <c r="L31" s="55">
        <f t="shared" si="1"/>
        <v>62.221308219178084</v>
      </c>
      <c r="M31" s="55">
        <f t="shared" si="2"/>
        <v>32.590547945205479</v>
      </c>
      <c r="N31" s="55">
        <f t="shared" si="7"/>
        <v>1.8624657534246574</v>
      </c>
      <c r="O31" s="56">
        <f t="shared" si="8"/>
        <v>96.674321917808214</v>
      </c>
    </row>
    <row r="32" spans="1:15" ht="14.1" customHeight="1" x14ac:dyDescent="0.2">
      <c r="A32" s="11"/>
      <c r="B32" s="11"/>
      <c r="C32" s="11">
        <v>18</v>
      </c>
      <c r="D32" s="59">
        <f t="shared" si="9"/>
        <v>23161.985000000001</v>
      </c>
      <c r="E32" s="59">
        <f t="shared" si="3"/>
        <v>11895.55</v>
      </c>
      <c r="F32" s="54">
        <f>IF($F$9="A",Data!$N$6,IF($F$9="B",Data!$N$7,IF($F$9="C",Data!$N$8,IF($F$9="D",Data!$N$9,0))))</f>
        <v>679.8</v>
      </c>
      <c r="G32" s="57">
        <f t="shared" si="4"/>
        <v>35737.335000000006</v>
      </c>
      <c r="H32" s="58">
        <f t="shared" si="0"/>
        <v>1930.1654166666667</v>
      </c>
      <c r="I32" s="58">
        <f t="shared" si="0"/>
        <v>991.29583333333323</v>
      </c>
      <c r="J32" s="58">
        <f t="shared" si="5"/>
        <v>56.65</v>
      </c>
      <c r="K32" s="57">
        <f t="shared" si="6"/>
        <v>2978.1112499999999</v>
      </c>
      <c r="L32" s="55">
        <f t="shared" si="1"/>
        <v>63.457493150684932</v>
      </c>
      <c r="M32" s="55">
        <f t="shared" si="2"/>
        <v>32.590547945205479</v>
      </c>
      <c r="N32" s="55">
        <f t="shared" si="7"/>
        <v>1.8624657534246574</v>
      </c>
      <c r="O32" s="56">
        <f t="shared" si="8"/>
        <v>97.91050684931507</v>
      </c>
    </row>
    <row r="33" spans="1:15" ht="14.1" customHeight="1" x14ac:dyDescent="0.2">
      <c r="A33" s="11"/>
      <c r="B33" s="11"/>
      <c r="C33" s="11">
        <v>19</v>
      </c>
      <c r="D33" s="59">
        <f t="shared" si="9"/>
        <v>23613.192499999997</v>
      </c>
      <c r="E33" s="59">
        <f t="shared" si="3"/>
        <v>11895.55</v>
      </c>
      <c r="F33" s="54">
        <f>IF($F$9="A",Data!$N$6,IF($F$9="B",Data!$N$7,IF($F$9="C",Data!$N$8,IF($F$9="D",Data!$N$9,0))))</f>
        <v>679.8</v>
      </c>
      <c r="G33" s="57">
        <f t="shared" si="4"/>
        <v>36188.542499999996</v>
      </c>
      <c r="H33" s="58">
        <f t="shared" si="0"/>
        <v>1967.7660416666665</v>
      </c>
      <c r="I33" s="58">
        <f t="shared" si="0"/>
        <v>991.29583333333323</v>
      </c>
      <c r="J33" s="58">
        <f t="shared" si="5"/>
        <v>56.65</v>
      </c>
      <c r="K33" s="57">
        <f t="shared" si="6"/>
        <v>3015.711875</v>
      </c>
      <c r="L33" s="55">
        <f t="shared" si="1"/>
        <v>64.693678082191781</v>
      </c>
      <c r="M33" s="55">
        <f t="shared" si="2"/>
        <v>32.590547945205479</v>
      </c>
      <c r="N33" s="55">
        <f t="shared" si="7"/>
        <v>1.8624657534246574</v>
      </c>
      <c r="O33" s="56">
        <f t="shared" si="8"/>
        <v>99.146691780821925</v>
      </c>
    </row>
    <row r="34" spans="1:15" ht="14.1" customHeight="1" x14ac:dyDescent="0.2">
      <c r="A34" s="11"/>
      <c r="B34" s="11"/>
      <c r="C34" s="11">
        <v>20</v>
      </c>
      <c r="D34" s="59">
        <f t="shared" si="9"/>
        <v>24064.400000000001</v>
      </c>
      <c r="E34" s="59">
        <f t="shared" si="3"/>
        <v>11895.55</v>
      </c>
      <c r="F34" s="54">
        <f>IF($F$9="A",Data!$N$6,IF($F$9="B",Data!$N$7,IF($F$9="C",Data!$N$8,IF($F$9="D",Data!$N$9,0))))</f>
        <v>679.8</v>
      </c>
      <c r="G34" s="57">
        <f t="shared" si="4"/>
        <v>36639.75</v>
      </c>
      <c r="H34" s="58">
        <f t="shared" si="0"/>
        <v>2005.3666666666668</v>
      </c>
      <c r="I34" s="58">
        <f t="shared" si="0"/>
        <v>991.29583333333323</v>
      </c>
      <c r="J34" s="58">
        <f t="shared" si="5"/>
        <v>56.65</v>
      </c>
      <c r="K34" s="57">
        <f t="shared" si="6"/>
        <v>3053.3125</v>
      </c>
      <c r="L34" s="55">
        <f t="shared" si="1"/>
        <v>65.929863013698636</v>
      </c>
      <c r="M34" s="55">
        <f t="shared" si="2"/>
        <v>32.590547945205479</v>
      </c>
      <c r="N34" s="55">
        <f t="shared" si="7"/>
        <v>1.8624657534246574</v>
      </c>
      <c r="O34" s="56">
        <f t="shared" si="8"/>
        <v>100.38287671232877</v>
      </c>
    </row>
    <row r="35" spans="1:15" ht="14.1" customHeight="1" x14ac:dyDescent="0.2">
      <c r="A35" s="11"/>
      <c r="B35" s="11"/>
      <c r="C35" s="11">
        <v>21</v>
      </c>
      <c r="D35" s="59">
        <f t="shared" si="9"/>
        <v>24515.607499999998</v>
      </c>
      <c r="E35" s="59">
        <f t="shared" si="3"/>
        <v>11895.55</v>
      </c>
      <c r="F35" s="54">
        <f>IF($F$9="A",Data!$N$6,IF($F$9="B",Data!$N$7,IF($F$9="C",Data!$N$8,IF($F$9="D",Data!$N$9,0))))</f>
        <v>679.8</v>
      </c>
      <c r="G35" s="57">
        <f t="shared" si="4"/>
        <v>37090.957500000004</v>
      </c>
      <c r="H35" s="58">
        <f t="shared" si="0"/>
        <v>2042.9672916666666</v>
      </c>
      <c r="I35" s="58">
        <f t="shared" si="0"/>
        <v>991.29583333333323</v>
      </c>
      <c r="J35" s="58">
        <f t="shared" si="5"/>
        <v>56.65</v>
      </c>
      <c r="K35" s="57">
        <f t="shared" si="6"/>
        <v>3090.913125</v>
      </c>
      <c r="L35" s="55">
        <f t="shared" si="1"/>
        <v>67.166047945205477</v>
      </c>
      <c r="M35" s="55">
        <f t="shared" si="2"/>
        <v>32.590547945205479</v>
      </c>
      <c r="N35" s="55">
        <f t="shared" si="7"/>
        <v>1.8624657534246574</v>
      </c>
      <c r="O35" s="56">
        <f t="shared" si="8"/>
        <v>101.61906164383561</v>
      </c>
    </row>
    <row r="36" spans="1:15" ht="14.1" customHeight="1" x14ac:dyDescent="0.2">
      <c r="A36" s="11"/>
      <c r="B36" s="11"/>
      <c r="C36" s="11">
        <v>22</v>
      </c>
      <c r="D36" s="59">
        <f t="shared" si="9"/>
        <v>24966.814999999999</v>
      </c>
      <c r="E36" s="59">
        <f t="shared" si="3"/>
        <v>11895.55</v>
      </c>
      <c r="F36" s="54">
        <f>IF($F$9="A",Data!$N$6,IF($F$9="B",Data!$N$7,IF($F$9="C",Data!$N$8,IF($F$9="D",Data!$N$9,0))))</f>
        <v>679.8</v>
      </c>
      <c r="G36" s="57">
        <f t="shared" si="4"/>
        <v>37542.165000000001</v>
      </c>
      <c r="H36" s="58">
        <f t="shared" si="0"/>
        <v>2080.5679166666664</v>
      </c>
      <c r="I36" s="58">
        <f t="shared" si="0"/>
        <v>991.29583333333323</v>
      </c>
      <c r="J36" s="58">
        <f t="shared" si="5"/>
        <v>56.65</v>
      </c>
      <c r="K36" s="57">
        <f t="shared" si="6"/>
        <v>3128.5137499999996</v>
      </c>
      <c r="L36" s="55">
        <f t="shared" si="1"/>
        <v>68.402232876712318</v>
      </c>
      <c r="M36" s="55">
        <f t="shared" si="2"/>
        <v>32.590547945205479</v>
      </c>
      <c r="N36" s="55">
        <f t="shared" si="7"/>
        <v>1.8624657534246574</v>
      </c>
      <c r="O36" s="56">
        <f>SUM(L36:N36)</f>
        <v>102.85524657534245</v>
      </c>
    </row>
    <row r="37" spans="1:15" ht="14.1" customHeight="1" x14ac:dyDescent="0.2">
      <c r="A37" s="11"/>
      <c r="B37" s="11"/>
      <c r="C37" s="11">
        <v>23</v>
      </c>
      <c r="D37" s="59">
        <f t="shared" si="9"/>
        <v>25418.022499999999</v>
      </c>
      <c r="E37" s="59">
        <f t="shared" si="3"/>
        <v>11895.55</v>
      </c>
      <c r="F37" s="54">
        <f>IF($F$9="A",Data!$N$6,IF($F$9="B",Data!$N$7,IF($F$9="C",Data!$N$8,IF($F$9="D",Data!$N$9,0))))</f>
        <v>679.8</v>
      </c>
      <c r="G37" s="57">
        <f t="shared" si="4"/>
        <v>37993.372499999998</v>
      </c>
      <c r="H37" s="58">
        <f t="shared" si="0"/>
        <v>2118.1685416666664</v>
      </c>
      <c r="I37" s="58">
        <f t="shared" si="0"/>
        <v>991.29583333333323</v>
      </c>
      <c r="J37" s="58">
        <f t="shared" si="5"/>
        <v>56.65</v>
      </c>
      <c r="K37" s="57">
        <f t="shared" si="6"/>
        <v>3166.1143749999997</v>
      </c>
      <c r="L37" s="55">
        <f t="shared" si="1"/>
        <v>69.638417808219174</v>
      </c>
      <c r="M37" s="55">
        <f t="shared" si="2"/>
        <v>32.590547945205479</v>
      </c>
      <c r="N37" s="55">
        <f t="shared" si="7"/>
        <v>1.8624657534246574</v>
      </c>
      <c r="O37" s="56">
        <f t="shared" si="8"/>
        <v>104.09143150684932</v>
      </c>
    </row>
    <row r="38" spans="1:15" ht="14.1" customHeight="1" x14ac:dyDescent="0.2">
      <c r="A38" s="11"/>
      <c r="B38" s="11"/>
      <c r="C38" s="11">
        <v>24</v>
      </c>
      <c r="D38" s="59">
        <f t="shared" si="9"/>
        <v>25869.23</v>
      </c>
      <c r="E38" s="59">
        <f t="shared" si="3"/>
        <v>11895.55</v>
      </c>
      <c r="F38" s="54">
        <f>IF($F$9="A",Data!$N$6,IF($F$9="B",Data!$N$7,IF($F$9="C",Data!$N$8,IF($F$9="D",Data!$N$9,0))))</f>
        <v>679.8</v>
      </c>
      <c r="G38" s="57">
        <f t="shared" si="4"/>
        <v>38444.58</v>
      </c>
      <c r="H38" s="58">
        <f t="shared" si="0"/>
        <v>2155.7691666666665</v>
      </c>
      <c r="I38" s="58">
        <f t="shared" si="0"/>
        <v>991.29583333333323</v>
      </c>
      <c r="J38" s="58">
        <f t="shared" si="5"/>
        <v>56.65</v>
      </c>
      <c r="K38" s="57">
        <f t="shared" si="6"/>
        <v>3203.7149999999997</v>
      </c>
      <c r="L38" s="55">
        <f t="shared" si="1"/>
        <v>70.874602739726029</v>
      </c>
      <c r="M38" s="55">
        <f t="shared" si="2"/>
        <v>32.590547945205479</v>
      </c>
      <c r="N38" s="55">
        <f t="shared" si="7"/>
        <v>1.8624657534246574</v>
      </c>
      <c r="O38" s="56">
        <f t="shared" si="8"/>
        <v>105.32761643835616</v>
      </c>
    </row>
    <row r="39" spans="1:15" ht="14.1" customHeight="1" x14ac:dyDescent="0.2">
      <c r="A39" s="11"/>
      <c r="B39" s="11"/>
      <c r="C39" s="11">
        <v>25</v>
      </c>
      <c r="D39" s="59">
        <f t="shared" si="9"/>
        <v>26320.4375</v>
      </c>
      <c r="E39" s="59">
        <f t="shared" si="3"/>
        <v>11895.55</v>
      </c>
      <c r="F39" s="54">
        <f>IF($F$9="A",Data!$N$6,IF($F$9="B",Data!$N$7,IF($F$9="C",Data!$N$8,IF($F$9="D",Data!$N$9,0))))</f>
        <v>679.8</v>
      </c>
      <c r="G39" s="57">
        <f t="shared" si="4"/>
        <v>38895.787500000006</v>
      </c>
      <c r="H39" s="58">
        <f t="shared" si="0"/>
        <v>2193.3697916666665</v>
      </c>
      <c r="I39" s="58">
        <f t="shared" si="0"/>
        <v>991.29583333333323</v>
      </c>
      <c r="J39" s="58">
        <f t="shared" si="5"/>
        <v>56.65</v>
      </c>
      <c r="K39" s="57">
        <f t="shared" si="6"/>
        <v>3241.3156249999997</v>
      </c>
      <c r="L39" s="55">
        <f t="shared" si="1"/>
        <v>72.11078767123287</v>
      </c>
      <c r="M39" s="55">
        <f t="shared" si="2"/>
        <v>32.590547945205479</v>
      </c>
      <c r="N39" s="55">
        <f t="shared" si="7"/>
        <v>1.8624657534246574</v>
      </c>
      <c r="O39" s="56">
        <f t="shared" si="8"/>
        <v>106.563801369863</v>
      </c>
    </row>
    <row r="40" spans="1:15" ht="14.1" customHeight="1" x14ac:dyDescent="0.2">
      <c r="A40" s="11"/>
      <c r="B40" s="11"/>
      <c r="C40" s="11">
        <v>26</v>
      </c>
      <c r="D40" s="59">
        <f t="shared" si="9"/>
        <v>26771.645</v>
      </c>
      <c r="E40" s="59">
        <f t="shared" si="3"/>
        <v>11895.55</v>
      </c>
      <c r="F40" s="54">
        <f>IF($F$9="A",Data!$N$6,IF($F$9="B",Data!$N$7,IF($F$9="C",Data!$N$8,IF($F$9="D",Data!$N$9,0))))</f>
        <v>679.8</v>
      </c>
      <c r="G40" s="57">
        <f t="shared" si="4"/>
        <v>39346.995000000003</v>
      </c>
      <c r="H40" s="58">
        <f t="shared" si="0"/>
        <v>2230.9704166666666</v>
      </c>
      <c r="I40" s="58">
        <f t="shared" si="0"/>
        <v>991.29583333333323</v>
      </c>
      <c r="J40" s="58">
        <f t="shared" si="5"/>
        <v>56.65</v>
      </c>
      <c r="K40" s="57">
        <f t="shared" si="6"/>
        <v>3278.9162499999998</v>
      </c>
      <c r="L40" s="55">
        <f t="shared" si="1"/>
        <v>73.346972602739726</v>
      </c>
      <c r="M40" s="55">
        <f t="shared" si="2"/>
        <v>32.590547945205479</v>
      </c>
      <c r="N40" s="55">
        <f t="shared" si="7"/>
        <v>1.8624657534246574</v>
      </c>
      <c r="O40" s="56">
        <f t="shared" si="8"/>
        <v>107.79998630136987</v>
      </c>
    </row>
    <row r="41" spans="1:15" ht="14.1" customHeight="1" x14ac:dyDescent="0.2">
      <c r="A41" s="11"/>
      <c r="B41" s="11"/>
      <c r="C41" s="11">
        <v>27</v>
      </c>
      <c r="D41" s="59">
        <f t="shared" si="9"/>
        <v>27222.852500000001</v>
      </c>
      <c r="E41" s="59">
        <f t="shared" si="3"/>
        <v>11895.55</v>
      </c>
      <c r="F41" s="54">
        <f>IF($F$9="A",Data!$N$6,IF($F$9="B",Data!$N$7,IF($F$9="C",Data!$N$8,IF($F$9="D",Data!$N$9,0))))</f>
        <v>679.8</v>
      </c>
      <c r="G41" s="57">
        <f t="shared" si="4"/>
        <v>39798.202499999999</v>
      </c>
      <c r="H41" s="58">
        <f t="shared" si="0"/>
        <v>2268.5710416666666</v>
      </c>
      <c r="I41" s="58">
        <f t="shared" si="0"/>
        <v>991.29583333333323</v>
      </c>
      <c r="J41" s="58">
        <f t="shared" si="5"/>
        <v>56.65</v>
      </c>
      <c r="K41" s="57">
        <f t="shared" si="6"/>
        <v>3316.5168749999998</v>
      </c>
      <c r="L41" s="55">
        <f t="shared" si="1"/>
        <v>74.583157534246581</v>
      </c>
      <c r="M41" s="55">
        <f t="shared" si="2"/>
        <v>32.590547945205479</v>
      </c>
      <c r="N41" s="55">
        <f t="shared" si="7"/>
        <v>1.8624657534246574</v>
      </c>
      <c r="O41" s="56">
        <f t="shared" si="8"/>
        <v>109.03617123287671</v>
      </c>
    </row>
    <row r="42" spans="1:15" ht="14.1" customHeight="1" x14ac:dyDescent="0.2">
      <c r="A42" s="11"/>
      <c r="B42" s="11"/>
      <c r="C42" s="11">
        <v>28</v>
      </c>
      <c r="D42" s="59">
        <f t="shared" si="9"/>
        <v>27674.059999999998</v>
      </c>
      <c r="E42" s="59">
        <f t="shared" si="3"/>
        <v>11895.55</v>
      </c>
      <c r="F42" s="54">
        <f>IF($F$9="A",Data!$N$6,IF($F$9="B",Data!$N$7,IF($F$9="C",Data!$N$8,IF($F$9="D",Data!$N$9,0))))</f>
        <v>679.8</v>
      </c>
      <c r="G42" s="57">
        <f t="shared" si="4"/>
        <v>40249.410000000003</v>
      </c>
      <c r="H42" s="58">
        <f t="shared" si="0"/>
        <v>2306.1716666666666</v>
      </c>
      <c r="I42" s="58">
        <f t="shared" si="0"/>
        <v>991.29583333333323</v>
      </c>
      <c r="J42" s="58">
        <f t="shared" si="5"/>
        <v>56.65</v>
      </c>
      <c r="K42" s="57">
        <f t="shared" si="6"/>
        <v>3354.1174999999998</v>
      </c>
      <c r="L42" s="55">
        <f t="shared" si="1"/>
        <v>75.819342465753422</v>
      </c>
      <c r="M42" s="55">
        <f t="shared" si="2"/>
        <v>32.590547945205479</v>
      </c>
      <c r="N42" s="55">
        <f t="shared" si="7"/>
        <v>1.8624657534246574</v>
      </c>
      <c r="O42" s="56">
        <f t="shared" si="8"/>
        <v>110.27235616438355</v>
      </c>
    </row>
    <row r="43" spans="1:15" ht="14.1" customHeight="1" x14ac:dyDescent="0.2">
      <c r="A43" s="11"/>
      <c r="B43" s="11"/>
      <c r="C43" s="11">
        <v>29</v>
      </c>
      <c r="D43" s="59">
        <f t="shared" si="9"/>
        <v>28125.267500000002</v>
      </c>
      <c r="E43" s="59">
        <f t="shared" si="3"/>
        <v>11895.55</v>
      </c>
      <c r="F43" s="54">
        <f>IF($F$9="A",Data!$N$6,IF($F$9="B",Data!$N$7,IF($F$9="C",Data!$N$8,IF($F$9="D",Data!$N$9,0))))</f>
        <v>679.8</v>
      </c>
      <c r="G43" s="57">
        <f t="shared" si="4"/>
        <v>40700.617500000008</v>
      </c>
      <c r="H43" s="58">
        <f t="shared" si="0"/>
        <v>2343.7722916666667</v>
      </c>
      <c r="I43" s="58">
        <f t="shared" si="0"/>
        <v>991.29583333333323</v>
      </c>
      <c r="J43" s="58">
        <f t="shared" si="5"/>
        <v>56.65</v>
      </c>
      <c r="K43" s="57">
        <f t="shared" si="6"/>
        <v>3391.7181249999999</v>
      </c>
      <c r="L43" s="55">
        <f t="shared" si="1"/>
        <v>77.055527397260278</v>
      </c>
      <c r="M43" s="55">
        <f t="shared" si="2"/>
        <v>32.590547945205479</v>
      </c>
      <c r="N43" s="55">
        <f t="shared" si="7"/>
        <v>1.8624657534246574</v>
      </c>
      <c r="O43" s="56">
        <f t="shared" si="8"/>
        <v>111.50854109589042</v>
      </c>
    </row>
    <row r="44" spans="1:15" ht="14.1" customHeight="1" x14ac:dyDescent="0.2">
      <c r="A44" s="11"/>
      <c r="B44" s="11"/>
      <c r="C44" s="11">
        <v>30</v>
      </c>
      <c r="D44" s="59">
        <f t="shared" si="9"/>
        <v>28576.474999999999</v>
      </c>
      <c r="E44" s="59">
        <f t="shared" si="3"/>
        <v>11895.55</v>
      </c>
      <c r="F44" s="54">
        <f>IF($F$9="A",Data!$N$6,IF($F$9="B",Data!$N$7,IF($F$9="C",Data!$N$8,IF($F$9="D",Data!$N$9,0))))</f>
        <v>679.8</v>
      </c>
      <c r="G44" s="57">
        <f t="shared" si="4"/>
        <v>41151.824999999997</v>
      </c>
      <c r="H44" s="58">
        <f t="shared" si="0"/>
        <v>2381.3729166666667</v>
      </c>
      <c r="I44" s="58">
        <f t="shared" si="0"/>
        <v>991.29583333333323</v>
      </c>
      <c r="J44" s="58">
        <f t="shared" si="5"/>
        <v>56.65</v>
      </c>
      <c r="K44" s="57">
        <f t="shared" si="6"/>
        <v>3429.3187499999999</v>
      </c>
      <c r="L44" s="55">
        <f t="shared" si="1"/>
        <v>78.291712328767119</v>
      </c>
      <c r="M44" s="55">
        <f t="shared" si="2"/>
        <v>32.590547945205479</v>
      </c>
      <c r="N44" s="55">
        <f t="shared" si="7"/>
        <v>1.8624657534246574</v>
      </c>
      <c r="O44" s="56">
        <f t="shared" si="8"/>
        <v>112.74472602739726</v>
      </c>
    </row>
    <row r="45" spans="1:15" ht="14.1" customHeight="1" x14ac:dyDescent="0.2">
      <c r="A45" s="11"/>
      <c r="B45" s="11"/>
      <c r="C45" s="11">
        <v>31</v>
      </c>
      <c r="D45" s="59">
        <f t="shared" si="9"/>
        <v>29027.682499999999</v>
      </c>
      <c r="E45" s="59">
        <f t="shared" si="3"/>
        <v>11895.55</v>
      </c>
      <c r="F45" s="54">
        <f>IF($F$9="A",Data!$N$6,IF($F$9="B",Data!$N$7,IF($F$9="C",Data!$N$8,IF($F$9="D",Data!$N$9,0))))</f>
        <v>679.8</v>
      </c>
      <c r="G45" s="57">
        <f t="shared" si="4"/>
        <v>41603.032500000001</v>
      </c>
      <c r="H45" s="58">
        <f t="shared" si="0"/>
        <v>2418.9735416666667</v>
      </c>
      <c r="I45" s="58">
        <f t="shared" si="0"/>
        <v>991.29583333333323</v>
      </c>
      <c r="J45" s="58">
        <f t="shared" si="5"/>
        <v>56.65</v>
      </c>
      <c r="K45" s="57">
        <f t="shared" si="6"/>
        <v>3466.9193749999999</v>
      </c>
      <c r="L45" s="55">
        <f t="shared" si="1"/>
        <v>79.527897260273974</v>
      </c>
      <c r="M45" s="55">
        <f t="shared" si="2"/>
        <v>32.590547945205479</v>
      </c>
      <c r="N45" s="55">
        <f t="shared" si="7"/>
        <v>1.8624657534246574</v>
      </c>
      <c r="O45" s="56">
        <f t="shared" si="8"/>
        <v>113.9809109589041</v>
      </c>
    </row>
    <row r="46" spans="1:15" ht="14.1" customHeight="1" x14ac:dyDescent="0.2">
      <c r="A46" s="11"/>
      <c r="B46" s="11"/>
      <c r="C46" s="11">
        <v>32</v>
      </c>
      <c r="D46" s="59">
        <f t="shared" si="9"/>
        <v>29478.89</v>
      </c>
      <c r="E46" s="59">
        <f t="shared" si="3"/>
        <v>11895.55</v>
      </c>
      <c r="F46" s="54">
        <f>IF($F$9="A",Data!$N$6,IF($F$9="B",Data!$N$7,IF($F$9="C",Data!$N$8,IF($F$9="D",Data!$N$9,0))))</f>
        <v>679.8</v>
      </c>
      <c r="G46" s="57">
        <f t="shared" si="4"/>
        <v>42054.240000000005</v>
      </c>
      <c r="H46" s="58">
        <f t="shared" si="0"/>
        <v>2456.5741666666668</v>
      </c>
      <c r="I46" s="58">
        <f t="shared" si="0"/>
        <v>991.29583333333323</v>
      </c>
      <c r="J46" s="58">
        <f t="shared" si="5"/>
        <v>56.65</v>
      </c>
      <c r="K46" s="57">
        <f t="shared" si="6"/>
        <v>3504.52</v>
      </c>
      <c r="L46" s="55">
        <f t="shared" si="1"/>
        <v>80.764082191780815</v>
      </c>
      <c r="M46" s="55">
        <f t="shared" si="2"/>
        <v>32.590547945205479</v>
      </c>
      <c r="N46" s="55">
        <f t="shared" si="7"/>
        <v>1.8624657534246574</v>
      </c>
      <c r="O46" s="56">
        <f t="shared" si="8"/>
        <v>115.21709589041095</v>
      </c>
    </row>
    <row r="47" spans="1:15" ht="14.1" customHeight="1" x14ac:dyDescent="0.2">
      <c r="A47" s="11"/>
      <c r="B47" s="11"/>
      <c r="C47" s="11">
        <v>33</v>
      </c>
      <c r="D47" s="59">
        <f t="shared" si="9"/>
        <v>29930.0975</v>
      </c>
      <c r="E47" s="59">
        <f t="shared" si="3"/>
        <v>11895.55</v>
      </c>
      <c r="F47" s="54">
        <f>IF($F$9="A",Data!$N$6,IF($F$9="B",Data!$N$7,IF($F$9="C",Data!$N$8,IF($F$9="D",Data!$N$9,0))))</f>
        <v>679.8</v>
      </c>
      <c r="G47" s="57">
        <f t="shared" si="4"/>
        <v>42505.447500000002</v>
      </c>
      <c r="H47" s="58">
        <f t="shared" si="0"/>
        <v>2494.1747916666668</v>
      </c>
      <c r="I47" s="58">
        <f t="shared" si="0"/>
        <v>991.29583333333323</v>
      </c>
      <c r="J47" s="58">
        <f t="shared" si="5"/>
        <v>56.65</v>
      </c>
      <c r="K47" s="57">
        <f t="shared" si="6"/>
        <v>3542.120625</v>
      </c>
      <c r="L47" s="55">
        <f t="shared" si="1"/>
        <v>82.000267123287671</v>
      </c>
      <c r="M47" s="55">
        <f t="shared" si="2"/>
        <v>32.590547945205479</v>
      </c>
      <c r="N47" s="55">
        <f t="shared" si="7"/>
        <v>1.8624657534246574</v>
      </c>
      <c r="O47" s="56">
        <f t="shared" si="8"/>
        <v>116.45328082191782</v>
      </c>
    </row>
    <row r="48" spans="1:15" ht="14.1" customHeight="1" x14ac:dyDescent="0.2">
      <c r="A48" s="11"/>
      <c r="B48" s="11"/>
      <c r="C48" s="11">
        <v>34</v>
      </c>
      <c r="D48" s="59">
        <f t="shared" si="9"/>
        <v>30381.305</v>
      </c>
      <c r="E48" s="59">
        <f t="shared" si="3"/>
        <v>11895.55</v>
      </c>
      <c r="F48" s="54">
        <f>IF($F$9="A",Data!$N$6,IF($F$9="B",Data!$N$7,IF($F$9="C",Data!$N$8,IF($F$9="D",Data!$N$9,0))))</f>
        <v>679.8</v>
      </c>
      <c r="G48" s="57">
        <f t="shared" si="4"/>
        <v>42956.654999999999</v>
      </c>
      <c r="H48" s="58">
        <f t="shared" si="0"/>
        <v>2531.7754166666668</v>
      </c>
      <c r="I48" s="58">
        <f t="shared" si="0"/>
        <v>991.29583333333323</v>
      </c>
      <c r="J48" s="58">
        <f t="shared" si="5"/>
        <v>56.65</v>
      </c>
      <c r="K48" s="57">
        <f t="shared" si="6"/>
        <v>3579.7212500000001</v>
      </c>
      <c r="L48" s="55">
        <f t="shared" si="1"/>
        <v>83.236452054794526</v>
      </c>
      <c r="M48" s="55">
        <f t="shared" si="2"/>
        <v>32.590547945205479</v>
      </c>
      <c r="N48" s="55">
        <f t="shared" si="7"/>
        <v>1.8624657534246574</v>
      </c>
      <c r="O48" s="56">
        <f t="shared" si="8"/>
        <v>117.68946575342466</v>
      </c>
    </row>
    <row r="49" spans="1:15" ht="14.1" customHeight="1" x14ac:dyDescent="0.2">
      <c r="A49" s="11"/>
      <c r="B49" s="11"/>
      <c r="C49" s="11">
        <v>35</v>
      </c>
      <c r="D49" s="59">
        <f t="shared" si="9"/>
        <v>30832.512499999997</v>
      </c>
      <c r="E49" s="59">
        <f t="shared" si="3"/>
        <v>11895.55</v>
      </c>
      <c r="F49" s="54">
        <f>IF($F$9="A",Data!$N$6,IF($F$9="B",Data!$N$7,IF($F$9="C",Data!$N$8,IF($F$9="D",Data!$N$9,0))))</f>
        <v>679.8</v>
      </c>
      <c r="G49" s="57">
        <f t="shared" si="4"/>
        <v>43407.862500000003</v>
      </c>
      <c r="H49" s="58">
        <f t="shared" si="0"/>
        <v>2569.3760416666664</v>
      </c>
      <c r="I49" s="58">
        <f t="shared" si="0"/>
        <v>991.29583333333323</v>
      </c>
      <c r="J49" s="58">
        <f t="shared" si="5"/>
        <v>56.65</v>
      </c>
      <c r="K49" s="57">
        <f t="shared" si="6"/>
        <v>3617.3218749999996</v>
      </c>
      <c r="L49" s="55">
        <f t="shared" si="1"/>
        <v>84.472636986301367</v>
      </c>
      <c r="M49" s="55">
        <f t="shared" si="2"/>
        <v>32.590547945205479</v>
      </c>
      <c r="N49" s="55">
        <f t="shared" si="7"/>
        <v>1.8624657534246574</v>
      </c>
      <c r="O49" s="56">
        <f t="shared" si="8"/>
        <v>118.9256506849315</v>
      </c>
    </row>
    <row r="50" spans="1:15" ht="14.1" customHeight="1" x14ac:dyDescent="0.2">
      <c r="A50" s="11"/>
      <c r="B50" s="11"/>
      <c r="C50" s="11">
        <v>36</v>
      </c>
      <c r="D50" s="59">
        <f t="shared" si="9"/>
        <v>31283.72</v>
      </c>
      <c r="E50" s="59">
        <f t="shared" si="3"/>
        <v>11895.55</v>
      </c>
      <c r="F50" s="54">
        <f>IF($F$9="A",Data!$N$6,IF($F$9="B",Data!$N$7,IF($F$9="C",Data!$N$8,IF($F$9="D",Data!$N$9,0))))</f>
        <v>679.8</v>
      </c>
      <c r="G50" s="57">
        <f t="shared" si="4"/>
        <v>43859.070000000007</v>
      </c>
      <c r="H50" s="58">
        <f t="shared" si="0"/>
        <v>2606.9766666666669</v>
      </c>
      <c r="I50" s="58">
        <f t="shared" si="0"/>
        <v>991.29583333333323</v>
      </c>
      <c r="J50" s="58">
        <f t="shared" si="5"/>
        <v>56.65</v>
      </c>
      <c r="K50" s="57">
        <f t="shared" si="6"/>
        <v>3654.9225000000001</v>
      </c>
      <c r="L50" s="55">
        <f t="shared" si="1"/>
        <v>85.708821917808223</v>
      </c>
      <c r="M50" s="55">
        <f t="shared" si="2"/>
        <v>32.590547945205479</v>
      </c>
      <c r="N50" s="55">
        <f t="shared" si="7"/>
        <v>1.8624657534246574</v>
      </c>
      <c r="O50" s="56">
        <f t="shared" si="8"/>
        <v>120.16183561643837</v>
      </c>
    </row>
    <row r="51" spans="1:15" ht="14.1" customHeight="1" x14ac:dyDescent="0.2">
      <c r="A51" s="11"/>
      <c r="B51" s="11"/>
      <c r="C51" s="11">
        <v>37</v>
      </c>
      <c r="D51" s="59">
        <f t="shared" si="9"/>
        <v>31734.927499999998</v>
      </c>
      <c r="E51" s="59">
        <f t="shared" si="3"/>
        <v>11895.55</v>
      </c>
      <c r="F51" s="54">
        <f>IF($F$9="A",Data!$N$6,IF($F$9="B",Data!$N$7,IF($F$9="C",Data!$N$8,IF($F$9="D",Data!$N$9,0))))</f>
        <v>679.8</v>
      </c>
      <c r="G51" s="57">
        <f t="shared" si="4"/>
        <v>44310.277499999997</v>
      </c>
      <c r="H51" s="58">
        <f t="shared" si="0"/>
        <v>2644.5772916666665</v>
      </c>
      <c r="I51" s="58">
        <f t="shared" si="0"/>
        <v>991.29583333333323</v>
      </c>
      <c r="J51" s="58">
        <f t="shared" si="5"/>
        <v>56.65</v>
      </c>
      <c r="K51" s="57">
        <f t="shared" si="6"/>
        <v>3692.5231249999997</v>
      </c>
      <c r="L51" s="55">
        <f t="shared" si="1"/>
        <v>86.945006849315064</v>
      </c>
      <c r="M51" s="55">
        <f t="shared" si="2"/>
        <v>32.590547945205479</v>
      </c>
      <c r="N51" s="55">
        <f t="shared" si="7"/>
        <v>1.8624657534246574</v>
      </c>
      <c r="O51" s="56">
        <f t="shared" si="8"/>
        <v>121.39802054794521</v>
      </c>
    </row>
    <row r="52" spans="1:15" ht="14.1" customHeight="1" x14ac:dyDescent="0.2">
      <c r="A52" s="11"/>
      <c r="B52" s="11"/>
      <c r="C52" s="11">
        <v>38</v>
      </c>
      <c r="D52" s="59">
        <f t="shared" si="9"/>
        <v>32186.134999999998</v>
      </c>
      <c r="E52" s="59">
        <f t="shared" si="3"/>
        <v>11895.55</v>
      </c>
      <c r="F52" s="54">
        <f>IF($F$9="A",Data!$N$6,IF($F$9="B",Data!$N$7,IF($F$9="C",Data!$N$8,IF($F$9="D",Data!$N$9,0))))</f>
        <v>679.8</v>
      </c>
      <c r="G52" s="57">
        <f t="shared" si="4"/>
        <v>44761.485000000001</v>
      </c>
      <c r="H52" s="58">
        <f t="shared" si="0"/>
        <v>2682.1779166666665</v>
      </c>
      <c r="I52" s="58">
        <f t="shared" si="0"/>
        <v>991.29583333333323</v>
      </c>
      <c r="J52" s="58">
        <f t="shared" si="5"/>
        <v>56.65</v>
      </c>
      <c r="K52" s="57">
        <f t="shared" si="6"/>
        <v>3730.1237499999997</v>
      </c>
      <c r="L52" s="55">
        <f t="shared" si="1"/>
        <v>88.181191780821919</v>
      </c>
      <c r="M52" s="55">
        <f t="shared" si="2"/>
        <v>32.590547945205479</v>
      </c>
      <c r="N52" s="55">
        <f t="shared" si="7"/>
        <v>1.8624657534246574</v>
      </c>
      <c r="O52" s="56">
        <f t="shared" si="8"/>
        <v>122.63420547945205</v>
      </c>
    </row>
    <row r="53" spans="1:15" ht="14.1" customHeight="1" x14ac:dyDescent="0.2">
      <c r="A53" s="11"/>
      <c r="B53" s="11"/>
      <c r="C53" s="11">
        <v>39</v>
      </c>
      <c r="D53" s="59">
        <f t="shared" si="9"/>
        <v>32637.342499999999</v>
      </c>
      <c r="E53" s="59">
        <f t="shared" si="3"/>
        <v>11895.55</v>
      </c>
      <c r="F53" s="54">
        <f>IF($F$9="A",Data!$N$6,IF($F$9="B",Data!$N$7,IF($F$9="C",Data!$N$8,IF($F$9="D",Data!$N$9,0))))</f>
        <v>679.8</v>
      </c>
      <c r="G53" s="57">
        <f t="shared" si="4"/>
        <v>45212.692500000005</v>
      </c>
      <c r="H53" s="58">
        <f t="shared" si="0"/>
        <v>2719.7785416666666</v>
      </c>
      <c r="I53" s="58">
        <f t="shared" si="0"/>
        <v>991.29583333333323</v>
      </c>
      <c r="J53" s="58">
        <f t="shared" si="5"/>
        <v>56.65</v>
      </c>
      <c r="K53" s="57">
        <f t="shared" si="6"/>
        <v>3767.7243749999998</v>
      </c>
      <c r="L53" s="55">
        <f t="shared" si="1"/>
        <v>89.41737671232876</v>
      </c>
      <c r="M53" s="55">
        <f t="shared" si="2"/>
        <v>32.590547945205479</v>
      </c>
      <c r="N53" s="55">
        <f t="shared" si="7"/>
        <v>1.8624657534246574</v>
      </c>
      <c r="O53" s="56">
        <f t="shared" si="8"/>
        <v>123.87039041095889</v>
      </c>
    </row>
    <row r="54" spans="1:15" ht="14.1" customHeight="1" x14ac:dyDescent="0.2">
      <c r="A54" s="11"/>
      <c r="B54" s="11"/>
      <c r="C54" s="11">
        <v>40</v>
      </c>
      <c r="D54" s="59">
        <f t="shared" si="9"/>
        <v>33088.550000000003</v>
      </c>
      <c r="E54" s="59">
        <f t="shared" si="3"/>
        <v>11895.55</v>
      </c>
      <c r="F54" s="54">
        <f>IF($F$9="A",Data!$N$6,IF($F$9="B",Data!$N$7,IF($F$9="C",Data!$N$8,IF($F$9="D",Data!$N$9,0))))</f>
        <v>679.8</v>
      </c>
      <c r="G54" s="57">
        <f t="shared" si="4"/>
        <v>45663.900000000009</v>
      </c>
      <c r="H54" s="58">
        <f t="shared" si="0"/>
        <v>2757.3791666666671</v>
      </c>
      <c r="I54" s="58">
        <f t="shared" si="0"/>
        <v>991.29583333333323</v>
      </c>
      <c r="J54" s="58">
        <f t="shared" si="5"/>
        <v>56.65</v>
      </c>
      <c r="K54" s="57">
        <f t="shared" si="6"/>
        <v>3805.3250000000003</v>
      </c>
      <c r="L54" s="55">
        <f t="shared" si="1"/>
        <v>90.65356164383563</v>
      </c>
      <c r="M54" s="55">
        <f t="shared" si="2"/>
        <v>32.590547945205479</v>
      </c>
      <c r="N54" s="55">
        <f t="shared" si="7"/>
        <v>1.8624657534246574</v>
      </c>
      <c r="O54" s="56">
        <f t="shared" si="8"/>
        <v>125.10657534246576</v>
      </c>
    </row>
    <row r="55" spans="1:15" ht="10.5" customHeight="1" x14ac:dyDescent="0.2"/>
  </sheetData>
  <sheetProtection algorithmName="SHA-512" hashValue="fyvxk0SU5y5s5DRIfA1p9rDYaidJxbpRXEag/WUDwDadtm2iusvbcHa8CTPqBAUnIOjQNAFqn0NTQa6KO6F+4w==" saltValue="R0o/H76QdsQoRhQtV3xDPA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8800B6-2F44-4F8A-8B15-A4F27B2AC323}">
          <x14:formula1>
            <xm:f>Data!$M$11:$M$15</xm:f>
          </x14:formula1>
          <xm:sqref>F9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BABA6-FE0A-42D3-B5A8-F8123861A9F5}">
  <sheetPr>
    <tabColor indexed="10"/>
    <pageSetUpPr fitToPage="1"/>
  </sheetPr>
  <dimension ref="A1:O55"/>
  <sheetViews>
    <sheetView tabSelected="1" zoomScaleNormal="100" workbookViewId="0">
      <selection activeCell="R6" sqref="R6"/>
    </sheetView>
  </sheetViews>
  <sheetFormatPr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9" width="8.14062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6" t="s">
        <v>0</v>
      </c>
      <c r="F2" s="96"/>
      <c r="G2" s="96"/>
      <c r="H2" s="96"/>
      <c r="I2" s="96"/>
      <c r="J2" s="96"/>
      <c r="K2" s="96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44197</v>
      </c>
      <c r="H3" s="70" t="s">
        <v>33</v>
      </c>
      <c r="I3" s="95">
        <v>44926</v>
      </c>
      <c r="J3" s="95"/>
      <c r="K3" s="95"/>
      <c r="L3" s="17"/>
      <c r="M3" s="17"/>
      <c r="N3" s="92"/>
      <c r="O3" s="92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7" t="s">
        <v>60</v>
      </c>
      <c r="H4" s="97"/>
      <c r="I4" s="97"/>
      <c r="J4" s="97"/>
      <c r="K4" s="97"/>
      <c r="L4" s="17"/>
      <c r="M4" s="17"/>
    </row>
    <row r="5" spans="1:15" ht="12" customHeight="1" x14ac:dyDescent="0.2">
      <c r="A5" s="93" t="s">
        <v>34</v>
      </c>
      <c r="B5" s="93"/>
      <c r="C5" s="93"/>
      <c r="D5" s="94">
        <v>6</v>
      </c>
      <c r="E5" s="7"/>
      <c r="F5" s="7"/>
      <c r="G5" s="97"/>
      <c r="H5" s="97"/>
      <c r="I5" s="97"/>
      <c r="J5" s="97"/>
      <c r="K5" s="97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93"/>
      <c r="B6" s="93"/>
      <c r="C6" s="93"/>
      <c r="D6" s="94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365</v>
      </c>
      <c r="M7" s="49"/>
      <c r="N7" s="12"/>
      <c r="O7" s="12"/>
    </row>
    <row r="8" spans="1:15" s="9" customFormat="1" ht="36" customHeight="1" x14ac:dyDescent="0.2">
      <c r="A8" s="91" t="s">
        <v>1</v>
      </c>
      <c r="B8" s="91" t="s">
        <v>2</v>
      </c>
      <c r="C8" s="91" t="s">
        <v>3</v>
      </c>
      <c r="D8" s="90" t="s">
        <v>6</v>
      </c>
      <c r="E8" s="90"/>
      <c r="F8" s="90"/>
      <c r="G8" s="90"/>
      <c r="H8" s="87" t="str">
        <f>CONCATENATE("MENSILE - MONATLICH  
(",H7," mesi/Monate)")</f>
        <v>MENSILE - MONATLICH  
(12 mesi/Monate)</v>
      </c>
      <c r="I8" s="88"/>
      <c r="J8" s="88"/>
      <c r="K8" s="89"/>
      <c r="L8" s="87" t="str">
        <f>CONCATENATE("GIORNALIERO - TÄGLICH  
(",L7," giorni/Tage)")</f>
        <v>GIORNALIERO - TÄGLICH  
(365 giorni/Tage)</v>
      </c>
      <c r="M8" s="88"/>
      <c r="N8" s="88"/>
      <c r="O8" s="89"/>
    </row>
    <row r="9" spans="1:15" s="10" customFormat="1" ht="27" customHeight="1" x14ac:dyDescent="0.2">
      <c r="A9" s="91"/>
      <c r="B9" s="91"/>
      <c r="C9" s="91"/>
      <c r="D9" s="75" t="s">
        <v>4</v>
      </c>
      <c r="E9" s="75" t="s">
        <v>5</v>
      </c>
      <c r="F9" s="74" t="s">
        <v>56</v>
      </c>
      <c r="G9" s="75" t="s">
        <v>9</v>
      </c>
      <c r="H9" s="75" t="s">
        <v>4</v>
      </c>
      <c r="I9" s="75" t="s">
        <v>5</v>
      </c>
      <c r="J9" s="67" t="str">
        <f>F9</f>
        <v>B</v>
      </c>
      <c r="K9" s="75" t="s">
        <v>9</v>
      </c>
      <c r="L9" s="75" t="s">
        <v>4</v>
      </c>
      <c r="M9" s="75" t="s">
        <v>5</v>
      </c>
      <c r="N9" s="67" t="str">
        <f>F9</f>
        <v>B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f>(100%+E$7)*[1]Tabelle1!$C$38</f>
        <v>12936.13</v>
      </c>
      <c r="E10" s="73">
        <v>12033.6</v>
      </c>
      <c r="F10" s="54">
        <f>IF($F$9="A",Data!$N$6,IF($F$9="B",Data!$N$7,IF($F$9="C",Data!$N$8,IF($F$9="D",Data!$N$9,0))))</f>
        <v>951.72</v>
      </c>
      <c r="G10" s="57">
        <f>SUM(D10:F10)</f>
        <v>25921.45</v>
      </c>
      <c r="H10" s="58">
        <f>D10/$H$7</f>
        <v>1078.0108333333333</v>
      </c>
      <c r="I10" s="58">
        <f>E10/$H$7</f>
        <v>1002.8000000000001</v>
      </c>
      <c r="J10" s="58">
        <f>$F$10/12</f>
        <v>79.31</v>
      </c>
      <c r="K10" s="57">
        <f>SUM(H10:J10)</f>
        <v>2160.1208333333334</v>
      </c>
      <c r="L10" s="55">
        <f t="shared" ref="L10:L53" si="0">D10/$L$7</f>
        <v>35.441452054794517</v>
      </c>
      <c r="M10" s="55">
        <f t="shared" ref="M10:M54" si="1">E10/$L$7</f>
        <v>32.96876712328767</v>
      </c>
      <c r="N10" s="55">
        <f>$F$10/$L$7</f>
        <v>2.6074520547945208</v>
      </c>
      <c r="O10" s="56">
        <f>SUM(L10:N10)</f>
        <v>71.017671232876708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13712.297799999998</v>
      </c>
      <c r="E11" s="59">
        <f t="shared" ref="E11:E54" si="2">E10</f>
        <v>12033.6</v>
      </c>
      <c r="F11" s="54">
        <f>IF($F$9="A",Data!$N$6,IF($F$9="B",Data!$N$7,IF($F$9="C",Data!$N$8,IF($F$9="D",Data!$N$9,0))))</f>
        <v>951.72</v>
      </c>
      <c r="G11" s="57">
        <f t="shared" ref="G11:G54" si="3">SUM(D11:F11)</f>
        <v>26697.6178</v>
      </c>
      <c r="H11" s="58">
        <f t="shared" ref="H11:H54" si="4">D11/$H$7</f>
        <v>1142.6914833333333</v>
      </c>
      <c r="I11" s="58">
        <f t="shared" ref="I11:I53" si="5">E11/$H$7</f>
        <v>1002.8000000000001</v>
      </c>
      <c r="J11" s="58">
        <f t="shared" ref="J11:J54" si="6">$F$10/12</f>
        <v>79.31</v>
      </c>
      <c r="K11" s="57">
        <f t="shared" ref="K11:K54" si="7">SUM(H11:J11)</f>
        <v>2224.8014833333332</v>
      </c>
      <c r="L11" s="55">
        <f t="shared" si="0"/>
        <v>37.567939178082185</v>
      </c>
      <c r="M11" s="55">
        <f t="shared" si="1"/>
        <v>32.96876712328767</v>
      </c>
      <c r="N11" s="55">
        <f t="shared" ref="N11:N53" si="8">$F$10/$L$7</f>
        <v>2.6074520547945208</v>
      </c>
      <c r="O11" s="56">
        <f t="shared" ref="O11:O54" si="9">SUM(L11:N11)</f>
        <v>73.144158356164382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14488.465600000001</v>
      </c>
      <c r="E12" s="59">
        <f t="shared" si="2"/>
        <v>12033.6</v>
      </c>
      <c r="F12" s="54">
        <f>IF($F$9="A",Data!$N$6,IF($F$9="B",Data!$N$7,IF($F$9="C",Data!$N$8,IF($F$9="D",Data!$N$9,0))))</f>
        <v>951.72</v>
      </c>
      <c r="G12" s="57">
        <f t="shared" si="3"/>
        <v>27473.785600000003</v>
      </c>
      <c r="H12" s="58">
        <f t="shared" si="4"/>
        <v>1207.3721333333335</v>
      </c>
      <c r="I12" s="58">
        <f t="shared" si="5"/>
        <v>1002.8000000000001</v>
      </c>
      <c r="J12" s="58">
        <f t="shared" si="6"/>
        <v>79.31</v>
      </c>
      <c r="K12" s="57">
        <f t="shared" si="7"/>
        <v>2289.4821333333334</v>
      </c>
      <c r="L12" s="55">
        <f t="shared" si="0"/>
        <v>39.694426301369866</v>
      </c>
      <c r="M12" s="55">
        <f t="shared" si="1"/>
        <v>32.96876712328767</v>
      </c>
      <c r="N12" s="55">
        <f t="shared" si="8"/>
        <v>2.6074520547945208</v>
      </c>
      <c r="O12" s="56">
        <f t="shared" si="9"/>
        <v>75.270645479452057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15264.633399999999</v>
      </c>
      <c r="E13" s="59">
        <f t="shared" si="2"/>
        <v>12033.6</v>
      </c>
      <c r="F13" s="54">
        <f>IF($F$9="A",Data!$N$6,IF($F$9="B",Data!$N$7,IF($F$9="C",Data!$N$8,IF($F$9="D",Data!$N$9,0))))</f>
        <v>951.72</v>
      </c>
      <c r="G13" s="57">
        <f t="shared" si="3"/>
        <v>28249.953399999999</v>
      </c>
      <c r="H13" s="58">
        <f t="shared" si="4"/>
        <v>1272.0527833333333</v>
      </c>
      <c r="I13" s="58">
        <f t="shared" si="5"/>
        <v>1002.8000000000001</v>
      </c>
      <c r="J13" s="58">
        <f t="shared" si="6"/>
        <v>79.31</v>
      </c>
      <c r="K13" s="57">
        <f t="shared" si="7"/>
        <v>2354.1627833333332</v>
      </c>
      <c r="L13" s="55">
        <f t="shared" si="0"/>
        <v>41.820913424657533</v>
      </c>
      <c r="M13" s="55">
        <f t="shared" si="1"/>
        <v>32.96876712328767</v>
      </c>
      <c r="N13" s="55">
        <f t="shared" si="8"/>
        <v>2.6074520547945208</v>
      </c>
      <c r="O13" s="56">
        <f t="shared" si="9"/>
        <v>77.397132602739731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f>(100%+E$7)*[1]Tabelle1!$D$38</f>
        <v>17097.02</v>
      </c>
      <c r="E14" s="73">
        <f t="shared" si="2"/>
        <v>12033.6</v>
      </c>
      <c r="F14" s="54">
        <f>IF($F$9="A",Data!$N$6,IF($F$9="B",Data!$N$7,IF($F$9="C",Data!$N$8,IF($F$9="D",Data!$N$9,0))))</f>
        <v>951.72</v>
      </c>
      <c r="G14" s="57">
        <f t="shared" si="3"/>
        <v>30082.340000000004</v>
      </c>
      <c r="H14" s="58">
        <f t="shared" si="4"/>
        <v>1424.7516666666668</v>
      </c>
      <c r="I14" s="58">
        <f t="shared" si="5"/>
        <v>1002.8000000000001</v>
      </c>
      <c r="J14" s="58">
        <f t="shared" si="6"/>
        <v>79.31</v>
      </c>
      <c r="K14" s="57">
        <f t="shared" si="7"/>
        <v>2506.8616666666667</v>
      </c>
      <c r="L14" s="55">
        <f t="shared" si="0"/>
        <v>46.841150684931506</v>
      </c>
      <c r="M14" s="55">
        <f t="shared" si="1"/>
        <v>32.96876712328767</v>
      </c>
      <c r="N14" s="55">
        <f t="shared" si="8"/>
        <v>2.6074520547945208</v>
      </c>
      <c r="O14" s="56">
        <f t="shared" si="9"/>
        <v>82.417369863013704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17609.9306</v>
      </c>
      <c r="E15" s="59">
        <f t="shared" si="2"/>
        <v>12033.6</v>
      </c>
      <c r="F15" s="54">
        <f>IF($F$9="A",Data!$N$6,IF($F$9="B",Data!$N$7,IF($F$9="C",Data!$N$8,IF($F$9="D",Data!$N$9,0))))</f>
        <v>951.72</v>
      </c>
      <c r="G15" s="57">
        <f t="shared" si="3"/>
        <v>30595.250599999999</v>
      </c>
      <c r="H15" s="58">
        <f t="shared" si="4"/>
        <v>1467.4942166666667</v>
      </c>
      <c r="I15" s="58">
        <f t="shared" si="5"/>
        <v>1002.8000000000001</v>
      </c>
      <c r="J15" s="58">
        <f t="shared" si="6"/>
        <v>79.31</v>
      </c>
      <c r="K15" s="57">
        <f t="shared" si="7"/>
        <v>2549.6042166666666</v>
      </c>
      <c r="L15" s="55">
        <f t="shared" si="0"/>
        <v>48.246385205479449</v>
      </c>
      <c r="M15" s="55">
        <f t="shared" si="1"/>
        <v>32.96876712328767</v>
      </c>
      <c r="N15" s="55">
        <f t="shared" si="8"/>
        <v>2.6074520547945208</v>
      </c>
      <c r="O15" s="56">
        <f t="shared" si="9"/>
        <v>83.822604383561639</v>
      </c>
    </row>
    <row r="16" spans="1:15" ht="14.1" customHeight="1" x14ac:dyDescent="0.2">
      <c r="A16" s="11"/>
      <c r="B16" s="11"/>
      <c r="C16" s="11">
        <v>2</v>
      </c>
      <c r="D16" s="59">
        <f t="shared" ref="D16:D54" si="10">$D$14+$D$14*$A$15*C16</f>
        <v>18122.841199999999</v>
      </c>
      <c r="E16" s="59">
        <f t="shared" si="2"/>
        <v>12033.6</v>
      </c>
      <c r="F16" s="54">
        <f>IF($F$9="A",Data!$N$6,IF($F$9="B",Data!$N$7,IF($F$9="C",Data!$N$8,IF($F$9="D",Data!$N$9,0))))</f>
        <v>951.72</v>
      </c>
      <c r="G16" s="57">
        <f t="shared" si="3"/>
        <v>31108.161200000002</v>
      </c>
      <c r="H16" s="58">
        <f t="shared" si="4"/>
        <v>1510.2367666666667</v>
      </c>
      <c r="I16" s="58">
        <f t="shared" si="5"/>
        <v>1002.8000000000001</v>
      </c>
      <c r="J16" s="58">
        <f t="shared" si="6"/>
        <v>79.31</v>
      </c>
      <c r="K16" s="57">
        <f t="shared" si="7"/>
        <v>2592.3467666666666</v>
      </c>
      <c r="L16" s="55">
        <f t="shared" si="0"/>
        <v>49.651619726027391</v>
      </c>
      <c r="M16" s="55">
        <f t="shared" si="1"/>
        <v>32.96876712328767</v>
      </c>
      <c r="N16" s="55">
        <f t="shared" si="8"/>
        <v>2.6074520547945208</v>
      </c>
      <c r="O16" s="56">
        <f t="shared" si="9"/>
        <v>85.227838904109575</v>
      </c>
    </row>
    <row r="17" spans="1:15" ht="14.1" customHeight="1" x14ac:dyDescent="0.2">
      <c r="A17" s="11"/>
      <c r="B17" s="11"/>
      <c r="C17" s="11">
        <v>3</v>
      </c>
      <c r="D17" s="59">
        <f t="shared" si="10"/>
        <v>18635.751800000002</v>
      </c>
      <c r="E17" s="59">
        <f t="shared" si="2"/>
        <v>12033.6</v>
      </c>
      <c r="F17" s="54">
        <f>IF($F$9="A",Data!$N$6,IF($F$9="B",Data!$N$7,IF($F$9="C",Data!$N$8,IF($F$9="D",Data!$N$9,0))))</f>
        <v>951.72</v>
      </c>
      <c r="G17" s="57">
        <f t="shared" si="3"/>
        <v>31621.071800000005</v>
      </c>
      <c r="H17" s="58">
        <f t="shared" si="4"/>
        <v>1552.9793166666668</v>
      </c>
      <c r="I17" s="58">
        <f t="shared" si="5"/>
        <v>1002.8000000000001</v>
      </c>
      <c r="J17" s="58">
        <f t="shared" si="6"/>
        <v>79.31</v>
      </c>
      <c r="K17" s="57">
        <f t="shared" si="7"/>
        <v>2635.0893166666669</v>
      </c>
      <c r="L17" s="55">
        <f t="shared" si="0"/>
        <v>51.056854246575348</v>
      </c>
      <c r="M17" s="55">
        <f t="shared" si="1"/>
        <v>32.96876712328767</v>
      </c>
      <c r="N17" s="55">
        <f t="shared" si="8"/>
        <v>2.6074520547945208</v>
      </c>
      <c r="O17" s="56">
        <f>SUM(L17:N17)</f>
        <v>86.633073424657539</v>
      </c>
    </row>
    <row r="18" spans="1:15" ht="14.1" customHeight="1" x14ac:dyDescent="0.2">
      <c r="A18" s="11"/>
      <c r="B18" s="11"/>
      <c r="C18" s="11">
        <v>4</v>
      </c>
      <c r="D18" s="59">
        <f t="shared" si="10"/>
        <v>19148.662400000001</v>
      </c>
      <c r="E18" s="59">
        <f t="shared" si="2"/>
        <v>12033.6</v>
      </c>
      <c r="F18" s="54">
        <f>IF($F$9="A",Data!$N$6,IF($F$9="B",Data!$N$7,IF($F$9="C",Data!$N$8,IF($F$9="D",Data!$N$9,0))))</f>
        <v>951.72</v>
      </c>
      <c r="G18" s="57">
        <f t="shared" si="3"/>
        <v>32133.982400000001</v>
      </c>
      <c r="H18" s="58">
        <f t="shared" si="4"/>
        <v>1595.7218666666668</v>
      </c>
      <c r="I18" s="58">
        <f t="shared" si="5"/>
        <v>1002.8000000000001</v>
      </c>
      <c r="J18" s="58">
        <f t="shared" si="6"/>
        <v>79.31</v>
      </c>
      <c r="K18" s="57">
        <f t="shared" si="7"/>
        <v>2677.8318666666669</v>
      </c>
      <c r="L18" s="55">
        <f t="shared" si="0"/>
        <v>52.462088767123291</v>
      </c>
      <c r="M18" s="55">
        <f t="shared" si="1"/>
        <v>32.96876712328767</v>
      </c>
      <c r="N18" s="55">
        <f t="shared" si="8"/>
        <v>2.6074520547945208</v>
      </c>
      <c r="O18" s="56">
        <f t="shared" si="9"/>
        <v>88.038307945205474</v>
      </c>
    </row>
    <row r="19" spans="1:15" ht="14.1" customHeight="1" x14ac:dyDescent="0.2">
      <c r="A19" s="11"/>
      <c r="B19" s="11"/>
      <c r="C19" s="11">
        <v>5</v>
      </c>
      <c r="D19" s="59">
        <f t="shared" si="10"/>
        <v>19661.573</v>
      </c>
      <c r="E19" s="59">
        <f t="shared" si="2"/>
        <v>12033.6</v>
      </c>
      <c r="F19" s="54">
        <f>IF($F$9="A",Data!$N$6,IF($F$9="B",Data!$N$7,IF($F$9="C",Data!$N$8,IF($F$9="D",Data!$N$9,0))))</f>
        <v>951.72</v>
      </c>
      <c r="G19" s="57">
        <f t="shared" si="3"/>
        <v>32646.893000000004</v>
      </c>
      <c r="H19" s="58">
        <f t="shared" si="4"/>
        <v>1638.4644166666667</v>
      </c>
      <c r="I19" s="58">
        <f t="shared" si="5"/>
        <v>1002.8000000000001</v>
      </c>
      <c r="J19" s="58">
        <f t="shared" si="6"/>
        <v>79.31</v>
      </c>
      <c r="K19" s="57">
        <f t="shared" si="7"/>
        <v>2720.5744166666668</v>
      </c>
      <c r="L19" s="55">
        <f t="shared" si="0"/>
        <v>53.867323287671233</v>
      </c>
      <c r="M19" s="55">
        <f t="shared" si="1"/>
        <v>32.96876712328767</v>
      </c>
      <c r="N19" s="55">
        <f t="shared" si="8"/>
        <v>2.6074520547945208</v>
      </c>
      <c r="O19" s="56">
        <f t="shared" si="9"/>
        <v>89.443542465753424</v>
      </c>
    </row>
    <row r="20" spans="1:15" ht="14.1" customHeight="1" x14ac:dyDescent="0.2">
      <c r="A20" s="11"/>
      <c r="B20" s="11"/>
      <c r="C20" s="11">
        <v>6</v>
      </c>
      <c r="D20" s="59">
        <f t="shared" si="10"/>
        <v>20174.4836</v>
      </c>
      <c r="E20" s="59">
        <f t="shared" si="2"/>
        <v>12033.6</v>
      </c>
      <c r="F20" s="54">
        <f>IF($F$9="A",Data!$N$6,IF($F$9="B",Data!$N$7,IF($F$9="C",Data!$N$8,IF($F$9="D",Data!$N$9,0))))</f>
        <v>951.72</v>
      </c>
      <c r="G20" s="57">
        <f t="shared" si="3"/>
        <v>33159.803599999999</v>
      </c>
      <c r="H20" s="58">
        <f t="shared" si="4"/>
        <v>1681.2069666666666</v>
      </c>
      <c r="I20" s="58">
        <f t="shared" si="5"/>
        <v>1002.8000000000001</v>
      </c>
      <c r="J20" s="58">
        <f t="shared" si="6"/>
        <v>79.31</v>
      </c>
      <c r="K20" s="57">
        <f t="shared" si="7"/>
        <v>2763.3169666666668</v>
      </c>
      <c r="L20" s="55">
        <f t="shared" si="0"/>
        <v>55.272557808219176</v>
      </c>
      <c r="M20" s="55">
        <f t="shared" si="1"/>
        <v>32.96876712328767</v>
      </c>
      <c r="N20" s="55">
        <f t="shared" si="8"/>
        <v>2.6074520547945208</v>
      </c>
      <c r="O20" s="56">
        <f t="shared" si="9"/>
        <v>90.848776986301374</v>
      </c>
    </row>
    <row r="21" spans="1:15" ht="14.1" customHeight="1" x14ac:dyDescent="0.2">
      <c r="A21" s="11"/>
      <c r="B21" s="11"/>
      <c r="C21" s="11">
        <v>7</v>
      </c>
      <c r="D21" s="59">
        <f t="shared" si="10"/>
        <v>20687.394200000002</v>
      </c>
      <c r="E21" s="59">
        <f t="shared" si="2"/>
        <v>12033.6</v>
      </c>
      <c r="F21" s="54">
        <f>IF($F$9="A",Data!$N$6,IF($F$9="B",Data!$N$7,IF($F$9="C",Data!$N$8,IF($F$9="D",Data!$N$9,0))))</f>
        <v>951.72</v>
      </c>
      <c r="G21" s="57">
        <f t="shared" si="3"/>
        <v>33672.714200000002</v>
      </c>
      <c r="H21" s="58">
        <f t="shared" si="4"/>
        <v>1723.9495166666668</v>
      </c>
      <c r="I21" s="58">
        <f t="shared" si="5"/>
        <v>1002.8000000000001</v>
      </c>
      <c r="J21" s="58">
        <f t="shared" si="6"/>
        <v>79.31</v>
      </c>
      <c r="K21" s="57">
        <f t="shared" si="7"/>
        <v>2806.0595166666667</v>
      </c>
      <c r="L21" s="55">
        <f t="shared" si="0"/>
        <v>56.677792328767133</v>
      </c>
      <c r="M21" s="55">
        <f t="shared" si="1"/>
        <v>32.96876712328767</v>
      </c>
      <c r="N21" s="55">
        <f t="shared" si="8"/>
        <v>2.6074520547945208</v>
      </c>
      <c r="O21" s="56">
        <f t="shared" si="9"/>
        <v>92.254011506849324</v>
      </c>
    </row>
    <row r="22" spans="1:15" ht="14.1" customHeight="1" x14ac:dyDescent="0.2">
      <c r="A22" s="11"/>
      <c r="B22" s="11"/>
      <c r="C22" s="11">
        <v>8</v>
      </c>
      <c r="D22" s="59">
        <f t="shared" si="10"/>
        <v>21200.304800000002</v>
      </c>
      <c r="E22" s="59">
        <f t="shared" si="2"/>
        <v>12033.6</v>
      </c>
      <c r="F22" s="54">
        <f>IF($F$9="A",Data!$N$6,IF($F$9="B",Data!$N$7,IF($F$9="C",Data!$N$8,IF($F$9="D",Data!$N$9,0))))</f>
        <v>951.72</v>
      </c>
      <c r="G22" s="57">
        <f t="shared" si="3"/>
        <v>34185.624800000005</v>
      </c>
      <c r="H22" s="58">
        <f t="shared" si="4"/>
        <v>1766.6920666666667</v>
      </c>
      <c r="I22" s="58">
        <f t="shared" si="5"/>
        <v>1002.8000000000001</v>
      </c>
      <c r="J22" s="58">
        <f t="shared" si="6"/>
        <v>79.31</v>
      </c>
      <c r="K22" s="57">
        <f t="shared" si="7"/>
        <v>2848.8020666666666</v>
      </c>
      <c r="L22" s="55">
        <f t="shared" si="0"/>
        <v>58.083026849315075</v>
      </c>
      <c r="M22" s="55">
        <f t="shared" si="1"/>
        <v>32.96876712328767</v>
      </c>
      <c r="N22" s="55">
        <f t="shared" si="8"/>
        <v>2.6074520547945208</v>
      </c>
      <c r="O22" s="56">
        <f t="shared" si="9"/>
        <v>93.659246027397273</v>
      </c>
    </row>
    <row r="23" spans="1:15" ht="14.1" customHeight="1" x14ac:dyDescent="0.2">
      <c r="A23" s="11"/>
      <c r="B23" s="11"/>
      <c r="C23" s="11">
        <v>9</v>
      </c>
      <c r="D23" s="59">
        <f t="shared" si="10"/>
        <v>21713.215400000001</v>
      </c>
      <c r="E23" s="59">
        <f t="shared" si="2"/>
        <v>12033.6</v>
      </c>
      <c r="F23" s="54">
        <f>IF($F$9="A",Data!$N$6,IF($F$9="B",Data!$N$7,IF($F$9="C",Data!$N$8,IF($F$9="D",Data!$N$9,0))))</f>
        <v>951.72</v>
      </c>
      <c r="G23" s="57">
        <f t="shared" si="3"/>
        <v>34698.535400000001</v>
      </c>
      <c r="H23" s="58">
        <f t="shared" si="4"/>
        <v>1809.4346166666667</v>
      </c>
      <c r="I23" s="58">
        <f t="shared" si="5"/>
        <v>1002.8000000000001</v>
      </c>
      <c r="J23" s="58">
        <f t="shared" si="6"/>
        <v>79.31</v>
      </c>
      <c r="K23" s="57">
        <f t="shared" si="7"/>
        <v>2891.5446166666666</v>
      </c>
      <c r="L23" s="55">
        <f t="shared" si="0"/>
        <v>59.488261369863018</v>
      </c>
      <c r="M23" s="55">
        <f t="shared" si="1"/>
        <v>32.96876712328767</v>
      </c>
      <c r="N23" s="55">
        <f t="shared" si="8"/>
        <v>2.6074520547945208</v>
      </c>
      <c r="O23" s="56">
        <f t="shared" si="9"/>
        <v>95.064480547945209</v>
      </c>
    </row>
    <row r="24" spans="1:15" ht="14.1" customHeight="1" x14ac:dyDescent="0.2">
      <c r="A24" s="11"/>
      <c r="B24" s="11"/>
      <c r="C24" s="11">
        <v>10</v>
      </c>
      <c r="D24" s="59">
        <f t="shared" si="10"/>
        <v>22226.126</v>
      </c>
      <c r="E24" s="59">
        <f t="shared" si="2"/>
        <v>12033.6</v>
      </c>
      <c r="F24" s="54">
        <f>IF($F$9="A",Data!$N$6,IF($F$9="B",Data!$N$7,IF($F$9="C",Data!$N$8,IF($F$9="D",Data!$N$9,0))))</f>
        <v>951.72</v>
      </c>
      <c r="G24" s="57">
        <f t="shared" si="3"/>
        <v>35211.446000000004</v>
      </c>
      <c r="H24" s="58">
        <f t="shared" si="4"/>
        <v>1852.1771666666666</v>
      </c>
      <c r="I24" s="58">
        <f t="shared" si="5"/>
        <v>1002.8000000000001</v>
      </c>
      <c r="J24" s="58">
        <f t="shared" si="6"/>
        <v>79.31</v>
      </c>
      <c r="K24" s="57">
        <f t="shared" si="7"/>
        <v>2934.2871666666665</v>
      </c>
      <c r="L24" s="55">
        <f t="shared" si="0"/>
        <v>60.893495890410961</v>
      </c>
      <c r="M24" s="55">
        <f t="shared" si="1"/>
        <v>32.96876712328767</v>
      </c>
      <c r="N24" s="55">
        <f t="shared" si="8"/>
        <v>2.6074520547945208</v>
      </c>
      <c r="O24" s="56">
        <f t="shared" si="9"/>
        <v>96.469715068493144</v>
      </c>
    </row>
    <row r="25" spans="1:15" ht="14.1" customHeight="1" x14ac:dyDescent="0.2">
      <c r="A25" s="11"/>
      <c r="B25" s="11"/>
      <c r="C25" s="11">
        <v>11</v>
      </c>
      <c r="D25" s="59">
        <f t="shared" si="10"/>
        <v>22739.036599999999</v>
      </c>
      <c r="E25" s="59">
        <f t="shared" si="2"/>
        <v>12033.6</v>
      </c>
      <c r="F25" s="54">
        <f>IF($F$9="A",Data!$N$6,IF($F$9="B",Data!$N$7,IF($F$9="C",Data!$N$8,IF($F$9="D",Data!$N$9,0))))</f>
        <v>951.72</v>
      </c>
      <c r="G25" s="57">
        <f t="shared" si="3"/>
        <v>35724.356599999999</v>
      </c>
      <c r="H25" s="58">
        <f t="shared" si="4"/>
        <v>1894.9197166666665</v>
      </c>
      <c r="I25" s="58">
        <f t="shared" si="5"/>
        <v>1002.8000000000001</v>
      </c>
      <c r="J25" s="58">
        <f t="shared" si="6"/>
        <v>79.31</v>
      </c>
      <c r="K25" s="57">
        <f t="shared" si="7"/>
        <v>2977.0297166666664</v>
      </c>
      <c r="L25" s="55">
        <f t="shared" si="0"/>
        <v>62.298730410958903</v>
      </c>
      <c r="M25" s="55">
        <f t="shared" si="1"/>
        <v>32.96876712328767</v>
      </c>
      <c r="N25" s="55">
        <f t="shared" si="8"/>
        <v>2.6074520547945208</v>
      </c>
      <c r="O25" s="56">
        <f t="shared" si="9"/>
        <v>97.874949589041094</v>
      </c>
    </row>
    <row r="26" spans="1:15" ht="14.1" customHeight="1" x14ac:dyDescent="0.2">
      <c r="A26" s="11"/>
      <c r="B26" s="11"/>
      <c r="C26" s="11">
        <v>12</v>
      </c>
      <c r="D26" s="59">
        <f t="shared" si="10"/>
        <v>23251.947200000002</v>
      </c>
      <c r="E26" s="59">
        <f t="shared" si="2"/>
        <v>12033.6</v>
      </c>
      <c r="F26" s="54">
        <f>IF($F$9="A",Data!$N$6,IF($F$9="B",Data!$N$7,IF($F$9="C",Data!$N$8,IF($F$9="D",Data!$N$9,0))))</f>
        <v>951.72</v>
      </c>
      <c r="G26" s="57">
        <f t="shared" si="3"/>
        <v>36237.267200000002</v>
      </c>
      <c r="H26" s="58">
        <f t="shared" si="4"/>
        <v>1937.6622666666669</v>
      </c>
      <c r="I26" s="58">
        <f t="shared" si="5"/>
        <v>1002.8000000000001</v>
      </c>
      <c r="J26" s="58">
        <f t="shared" si="6"/>
        <v>79.31</v>
      </c>
      <c r="K26" s="57">
        <f t="shared" si="7"/>
        <v>3019.7722666666668</v>
      </c>
      <c r="L26" s="55">
        <f t="shared" si="0"/>
        <v>63.703964931506853</v>
      </c>
      <c r="M26" s="55">
        <f t="shared" si="1"/>
        <v>32.96876712328767</v>
      </c>
      <c r="N26" s="55">
        <f t="shared" si="8"/>
        <v>2.6074520547945208</v>
      </c>
      <c r="O26" s="56">
        <f t="shared" si="9"/>
        <v>99.280184109589044</v>
      </c>
    </row>
    <row r="27" spans="1:15" ht="14.1" customHeight="1" x14ac:dyDescent="0.2">
      <c r="A27" s="11"/>
      <c r="B27" s="11"/>
      <c r="C27" s="11">
        <v>13</v>
      </c>
      <c r="D27" s="59">
        <f t="shared" si="10"/>
        <v>23764.857800000002</v>
      </c>
      <c r="E27" s="59">
        <f t="shared" si="2"/>
        <v>12033.6</v>
      </c>
      <c r="F27" s="54">
        <f>IF($F$9="A",Data!$N$6,IF($F$9="B",Data!$N$7,IF($F$9="C",Data!$N$8,IF($F$9="D",Data!$N$9,0))))</f>
        <v>951.72</v>
      </c>
      <c r="G27" s="57">
        <f t="shared" si="3"/>
        <v>36750.177800000005</v>
      </c>
      <c r="H27" s="58">
        <f t="shared" si="4"/>
        <v>1980.4048166666669</v>
      </c>
      <c r="I27" s="58">
        <f t="shared" si="5"/>
        <v>1002.8000000000001</v>
      </c>
      <c r="J27" s="58">
        <f t="shared" si="6"/>
        <v>79.31</v>
      </c>
      <c r="K27" s="57">
        <f t="shared" si="7"/>
        <v>3062.5148166666668</v>
      </c>
      <c r="L27" s="55">
        <f t="shared" si="0"/>
        <v>65.109199452054796</v>
      </c>
      <c r="M27" s="55">
        <f t="shared" si="1"/>
        <v>32.96876712328767</v>
      </c>
      <c r="N27" s="55">
        <f t="shared" si="8"/>
        <v>2.6074520547945208</v>
      </c>
      <c r="O27" s="56">
        <f t="shared" si="9"/>
        <v>100.68541863013698</v>
      </c>
    </row>
    <row r="28" spans="1:15" ht="14.1" customHeight="1" x14ac:dyDescent="0.2">
      <c r="A28" s="11"/>
      <c r="B28" s="11"/>
      <c r="C28" s="11">
        <v>14</v>
      </c>
      <c r="D28" s="59">
        <f t="shared" si="10"/>
        <v>24277.768400000001</v>
      </c>
      <c r="E28" s="59">
        <f t="shared" si="2"/>
        <v>12033.6</v>
      </c>
      <c r="F28" s="54">
        <f>IF($F$9="A",Data!$N$6,IF($F$9="B",Data!$N$7,IF($F$9="C",Data!$N$8,IF($F$9="D",Data!$N$9,0))))</f>
        <v>951.72</v>
      </c>
      <c r="G28" s="57">
        <f t="shared" si="3"/>
        <v>37263.088400000001</v>
      </c>
      <c r="H28" s="58">
        <f t="shared" si="4"/>
        <v>2023.1473666666668</v>
      </c>
      <c r="I28" s="58">
        <f t="shared" si="5"/>
        <v>1002.8000000000001</v>
      </c>
      <c r="J28" s="58">
        <f t="shared" si="6"/>
        <v>79.31</v>
      </c>
      <c r="K28" s="57">
        <f t="shared" si="7"/>
        <v>3105.2573666666667</v>
      </c>
      <c r="L28" s="55">
        <f t="shared" si="0"/>
        <v>66.514433972602745</v>
      </c>
      <c r="M28" s="55">
        <f t="shared" si="1"/>
        <v>32.96876712328767</v>
      </c>
      <c r="N28" s="55">
        <f t="shared" si="8"/>
        <v>2.6074520547945208</v>
      </c>
      <c r="O28" s="56">
        <f t="shared" si="9"/>
        <v>102.09065315068494</v>
      </c>
    </row>
    <row r="29" spans="1:15" ht="14.1" customHeight="1" x14ac:dyDescent="0.2">
      <c r="A29" s="11"/>
      <c r="B29" s="11"/>
      <c r="C29" s="11">
        <v>15</v>
      </c>
      <c r="D29" s="59">
        <f t="shared" si="10"/>
        <v>24790.679</v>
      </c>
      <c r="E29" s="59">
        <f t="shared" si="2"/>
        <v>12033.6</v>
      </c>
      <c r="F29" s="54">
        <f>IF($F$9="A",Data!$N$6,IF($F$9="B",Data!$N$7,IF($F$9="C",Data!$N$8,IF($F$9="D",Data!$N$9,0))))</f>
        <v>951.72</v>
      </c>
      <c r="G29" s="57">
        <f t="shared" si="3"/>
        <v>37775.999000000003</v>
      </c>
      <c r="H29" s="58">
        <f t="shared" si="4"/>
        <v>2065.8899166666665</v>
      </c>
      <c r="I29" s="58">
        <f t="shared" si="5"/>
        <v>1002.8000000000001</v>
      </c>
      <c r="J29" s="58">
        <f t="shared" si="6"/>
        <v>79.31</v>
      </c>
      <c r="K29" s="57">
        <f t="shared" si="7"/>
        <v>3147.9999166666666</v>
      </c>
      <c r="L29" s="55">
        <f t="shared" si="0"/>
        <v>67.919668493150681</v>
      </c>
      <c r="M29" s="55">
        <f t="shared" si="1"/>
        <v>32.96876712328767</v>
      </c>
      <c r="N29" s="55">
        <f t="shared" si="8"/>
        <v>2.6074520547945208</v>
      </c>
      <c r="O29" s="56">
        <f t="shared" si="9"/>
        <v>103.49588767123288</v>
      </c>
    </row>
    <row r="30" spans="1:15" ht="14.1" customHeight="1" x14ac:dyDescent="0.2">
      <c r="A30" s="11"/>
      <c r="B30" s="11"/>
      <c r="C30" s="11">
        <v>16</v>
      </c>
      <c r="D30" s="59">
        <f t="shared" si="10"/>
        <v>25303.589599999999</v>
      </c>
      <c r="E30" s="59">
        <f t="shared" si="2"/>
        <v>12033.6</v>
      </c>
      <c r="F30" s="54">
        <f>IF($F$9="A",Data!$N$6,IF($F$9="B",Data!$N$7,IF($F$9="C",Data!$N$8,IF($F$9="D",Data!$N$9,0))))</f>
        <v>951.72</v>
      </c>
      <c r="G30" s="57">
        <f t="shared" si="3"/>
        <v>38288.909599999999</v>
      </c>
      <c r="H30" s="58">
        <f t="shared" si="4"/>
        <v>2108.6324666666665</v>
      </c>
      <c r="I30" s="58">
        <f t="shared" si="5"/>
        <v>1002.8000000000001</v>
      </c>
      <c r="J30" s="58">
        <f t="shared" si="6"/>
        <v>79.31</v>
      </c>
      <c r="K30" s="57">
        <f t="shared" si="7"/>
        <v>3190.7424666666666</v>
      </c>
      <c r="L30" s="55">
        <f t="shared" si="0"/>
        <v>69.324903013698631</v>
      </c>
      <c r="M30" s="55">
        <f t="shared" si="1"/>
        <v>32.96876712328767</v>
      </c>
      <c r="N30" s="55">
        <f t="shared" si="8"/>
        <v>2.6074520547945208</v>
      </c>
      <c r="O30" s="56">
        <f t="shared" si="9"/>
        <v>104.90112219178081</v>
      </c>
    </row>
    <row r="31" spans="1:15" ht="14.1" customHeight="1" x14ac:dyDescent="0.2">
      <c r="A31" s="11"/>
      <c r="B31" s="11"/>
      <c r="C31" s="11">
        <v>17</v>
      </c>
      <c r="D31" s="59">
        <f t="shared" si="10"/>
        <v>25816.500200000002</v>
      </c>
      <c r="E31" s="59">
        <f t="shared" si="2"/>
        <v>12033.6</v>
      </c>
      <c r="F31" s="54">
        <f>IF($F$9="A",Data!$N$6,IF($F$9="B",Data!$N$7,IF($F$9="C",Data!$N$8,IF($F$9="D",Data!$N$9,0))))</f>
        <v>951.72</v>
      </c>
      <c r="G31" s="57">
        <f t="shared" si="3"/>
        <v>38801.820200000002</v>
      </c>
      <c r="H31" s="58">
        <f t="shared" si="4"/>
        <v>2151.3750166666669</v>
      </c>
      <c r="I31" s="58">
        <f t="shared" si="5"/>
        <v>1002.8000000000001</v>
      </c>
      <c r="J31" s="58">
        <f t="shared" si="6"/>
        <v>79.31</v>
      </c>
      <c r="K31" s="57">
        <f t="shared" si="7"/>
        <v>3233.485016666667</v>
      </c>
      <c r="L31" s="55">
        <f t="shared" si="0"/>
        <v>70.73013753424658</v>
      </c>
      <c r="M31" s="55">
        <f t="shared" si="1"/>
        <v>32.96876712328767</v>
      </c>
      <c r="N31" s="55">
        <f t="shared" si="8"/>
        <v>2.6074520547945208</v>
      </c>
      <c r="O31" s="56">
        <f t="shared" si="9"/>
        <v>106.30635671232878</v>
      </c>
    </row>
    <row r="32" spans="1:15" ht="14.1" customHeight="1" x14ac:dyDescent="0.2">
      <c r="A32" s="11"/>
      <c r="B32" s="11"/>
      <c r="C32" s="11">
        <v>18</v>
      </c>
      <c r="D32" s="59">
        <f t="shared" si="10"/>
        <v>26329.410800000001</v>
      </c>
      <c r="E32" s="59">
        <f t="shared" si="2"/>
        <v>12033.6</v>
      </c>
      <c r="F32" s="54">
        <f>IF($F$9="A",Data!$N$6,IF($F$9="B",Data!$N$7,IF($F$9="C",Data!$N$8,IF($F$9="D",Data!$N$9,0))))</f>
        <v>951.72</v>
      </c>
      <c r="G32" s="57">
        <f t="shared" si="3"/>
        <v>39314.730800000005</v>
      </c>
      <c r="H32" s="58">
        <f t="shared" si="4"/>
        <v>2194.1175666666668</v>
      </c>
      <c r="I32" s="58">
        <f t="shared" si="5"/>
        <v>1002.8000000000001</v>
      </c>
      <c r="J32" s="58">
        <f t="shared" si="6"/>
        <v>79.31</v>
      </c>
      <c r="K32" s="57">
        <f t="shared" si="7"/>
        <v>3276.2275666666669</v>
      </c>
      <c r="L32" s="55">
        <f t="shared" si="0"/>
        <v>72.13537205479453</v>
      </c>
      <c r="M32" s="55">
        <f t="shared" si="1"/>
        <v>32.96876712328767</v>
      </c>
      <c r="N32" s="55">
        <f t="shared" si="8"/>
        <v>2.6074520547945208</v>
      </c>
      <c r="O32" s="56">
        <f t="shared" si="9"/>
        <v>107.71159123287671</v>
      </c>
    </row>
    <row r="33" spans="1:15" ht="14.1" customHeight="1" x14ac:dyDescent="0.2">
      <c r="A33" s="11"/>
      <c r="B33" s="11"/>
      <c r="C33" s="11">
        <v>19</v>
      </c>
      <c r="D33" s="59">
        <f t="shared" si="10"/>
        <v>26842.321400000001</v>
      </c>
      <c r="E33" s="59">
        <f t="shared" si="2"/>
        <v>12033.6</v>
      </c>
      <c r="F33" s="54">
        <f>IF($F$9="A",Data!$N$6,IF($F$9="B",Data!$N$7,IF($F$9="C",Data!$N$8,IF($F$9="D",Data!$N$9,0))))</f>
        <v>951.72</v>
      </c>
      <c r="G33" s="57">
        <f t="shared" si="3"/>
        <v>39827.6414</v>
      </c>
      <c r="H33" s="58">
        <f t="shared" si="4"/>
        <v>2236.8601166666667</v>
      </c>
      <c r="I33" s="58">
        <f t="shared" si="5"/>
        <v>1002.8000000000001</v>
      </c>
      <c r="J33" s="58">
        <f t="shared" si="6"/>
        <v>79.31</v>
      </c>
      <c r="K33" s="57">
        <f t="shared" si="7"/>
        <v>3318.9701166666669</v>
      </c>
      <c r="L33" s="55">
        <f t="shared" si="0"/>
        <v>73.540606575342466</v>
      </c>
      <c r="M33" s="55">
        <f t="shared" si="1"/>
        <v>32.96876712328767</v>
      </c>
      <c r="N33" s="55">
        <f t="shared" si="8"/>
        <v>2.6074520547945208</v>
      </c>
      <c r="O33" s="56">
        <f t="shared" si="9"/>
        <v>109.11682575342465</v>
      </c>
    </row>
    <row r="34" spans="1:15" ht="14.1" customHeight="1" x14ac:dyDescent="0.2">
      <c r="A34" s="11"/>
      <c r="B34" s="11"/>
      <c r="C34" s="11">
        <v>20</v>
      </c>
      <c r="D34" s="59">
        <f t="shared" si="10"/>
        <v>27355.232000000004</v>
      </c>
      <c r="E34" s="59">
        <f t="shared" si="2"/>
        <v>12033.6</v>
      </c>
      <c r="F34" s="54">
        <f>IF($F$9="A",Data!$N$6,IF($F$9="B",Data!$N$7,IF($F$9="C",Data!$N$8,IF($F$9="D",Data!$N$9,0))))</f>
        <v>951.72</v>
      </c>
      <c r="G34" s="57">
        <f t="shared" si="3"/>
        <v>40340.552000000003</v>
      </c>
      <c r="H34" s="58">
        <f t="shared" si="4"/>
        <v>2279.6026666666671</v>
      </c>
      <c r="I34" s="58">
        <f t="shared" si="5"/>
        <v>1002.8000000000001</v>
      </c>
      <c r="J34" s="58">
        <f t="shared" si="6"/>
        <v>79.31</v>
      </c>
      <c r="K34" s="57">
        <f t="shared" si="7"/>
        <v>3361.7126666666672</v>
      </c>
      <c r="L34" s="55">
        <f t="shared" si="0"/>
        <v>74.945841095890415</v>
      </c>
      <c r="M34" s="55">
        <f t="shared" si="1"/>
        <v>32.96876712328767</v>
      </c>
      <c r="N34" s="55">
        <f t="shared" si="8"/>
        <v>2.6074520547945208</v>
      </c>
      <c r="O34" s="56">
        <f t="shared" si="9"/>
        <v>110.52206027397261</v>
      </c>
    </row>
    <row r="35" spans="1:15" ht="14.1" customHeight="1" x14ac:dyDescent="0.2">
      <c r="A35" s="11"/>
      <c r="B35" s="11"/>
      <c r="C35" s="11">
        <v>21</v>
      </c>
      <c r="D35" s="59">
        <f t="shared" si="10"/>
        <v>27868.142599999999</v>
      </c>
      <c r="E35" s="59">
        <f t="shared" si="2"/>
        <v>12033.6</v>
      </c>
      <c r="F35" s="54">
        <f>IF($F$9="A",Data!$N$6,IF($F$9="B",Data!$N$7,IF($F$9="C",Data!$N$8,IF($F$9="D",Data!$N$9,0))))</f>
        <v>951.72</v>
      </c>
      <c r="G35" s="57">
        <f t="shared" si="3"/>
        <v>40853.462599999999</v>
      </c>
      <c r="H35" s="58">
        <f t="shared" si="4"/>
        <v>2322.3452166666666</v>
      </c>
      <c r="I35" s="58">
        <f t="shared" si="5"/>
        <v>1002.8000000000001</v>
      </c>
      <c r="J35" s="58">
        <f t="shared" si="6"/>
        <v>79.31</v>
      </c>
      <c r="K35" s="57">
        <f t="shared" si="7"/>
        <v>3404.4552166666667</v>
      </c>
      <c r="L35" s="55">
        <f t="shared" si="0"/>
        <v>76.351075616438351</v>
      </c>
      <c r="M35" s="55">
        <f t="shared" si="1"/>
        <v>32.96876712328767</v>
      </c>
      <c r="N35" s="55">
        <f t="shared" si="8"/>
        <v>2.6074520547945208</v>
      </c>
      <c r="O35" s="56">
        <f t="shared" si="9"/>
        <v>111.92729479452055</v>
      </c>
    </row>
    <row r="36" spans="1:15" ht="14.1" customHeight="1" x14ac:dyDescent="0.2">
      <c r="A36" s="11"/>
      <c r="B36" s="11"/>
      <c r="C36" s="11">
        <v>22</v>
      </c>
      <c r="D36" s="59">
        <f t="shared" si="10"/>
        <v>28381.053200000002</v>
      </c>
      <c r="E36" s="59">
        <f t="shared" si="2"/>
        <v>12033.6</v>
      </c>
      <c r="F36" s="54">
        <f>IF($F$9="A",Data!$N$6,IF($F$9="B",Data!$N$7,IF($F$9="C",Data!$N$8,IF($F$9="D",Data!$N$9,0))))</f>
        <v>951.72</v>
      </c>
      <c r="G36" s="57">
        <f t="shared" si="3"/>
        <v>41366.373200000002</v>
      </c>
      <c r="H36" s="58">
        <f t="shared" si="4"/>
        <v>2365.087766666667</v>
      </c>
      <c r="I36" s="58">
        <f t="shared" si="5"/>
        <v>1002.8000000000001</v>
      </c>
      <c r="J36" s="58">
        <f t="shared" si="6"/>
        <v>79.31</v>
      </c>
      <c r="K36" s="57">
        <f t="shared" si="7"/>
        <v>3447.1977666666671</v>
      </c>
      <c r="L36" s="55">
        <f t="shared" si="0"/>
        <v>77.756310136986301</v>
      </c>
      <c r="M36" s="55">
        <f t="shared" si="1"/>
        <v>32.96876712328767</v>
      </c>
      <c r="N36" s="55">
        <f t="shared" si="8"/>
        <v>2.6074520547945208</v>
      </c>
      <c r="O36" s="56">
        <f t="shared" si="9"/>
        <v>113.33252931506848</v>
      </c>
    </row>
    <row r="37" spans="1:15" ht="14.1" customHeight="1" x14ac:dyDescent="0.2">
      <c r="A37" s="11"/>
      <c r="B37" s="11"/>
      <c r="C37" s="11">
        <v>23</v>
      </c>
      <c r="D37" s="59">
        <f t="shared" si="10"/>
        <v>28893.963800000001</v>
      </c>
      <c r="E37" s="59">
        <f t="shared" si="2"/>
        <v>12033.6</v>
      </c>
      <c r="F37" s="54">
        <f>IF($F$9="A",Data!$N$6,IF($F$9="B",Data!$N$7,IF($F$9="C",Data!$N$8,IF($F$9="D",Data!$N$9,0))))</f>
        <v>951.72</v>
      </c>
      <c r="G37" s="57">
        <f t="shared" si="3"/>
        <v>41879.283800000005</v>
      </c>
      <c r="H37" s="58">
        <f t="shared" si="4"/>
        <v>2407.8303166666669</v>
      </c>
      <c r="I37" s="58">
        <f t="shared" si="5"/>
        <v>1002.8000000000001</v>
      </c>
      <c r="J37" s="58">
        <f t="shared" si="6"/>
        <v>79.31</v>
      </c>
      <c r="K37" s="57">
        <f t="shared" si="7"/>
        <v>3489.9403166666671</v>
      </c>
      <c r="L37" s="55">
        <f t="shared" si="0"/>
        <v>79.16154465753425</v>
      </c>
      <c r="M37" s="55">
        <f t="shared" si="1"/>
        <v>32.96876712328767</v>
      </c>
      <c r="N37" s="55">
        <f t="shared" si="8"/>
        <v>2.6074520547945208</v>
      </c>
      <c r="O37" s="56">
        <f t="shared" si="9"/>
        <v>114.73776383561645</v>
      </c>
    </row>
    <row r="38" spans="1:15" ht="14.1" customHeight="1" x14ac:dyDescent="0.2">
      <c r="A38" s="11"/>
      <c r="B38" s="11"/>
      <c r="C38" s="11">
        <v>24</v>
      </c>
      <c r="D38" s="59">
        <f t="shared" si="10"/>
        <v>29406.874400000001</v>
      </c>
      <c r="E38" s="59">
        <f t="shared" si="2"/>
        <v>12033.6</v>
      </c>
      <c r="F38" s="54">
        <f>IF($F$9="A",Data!$N$6,IF($F$9="B",Data!$N$7,IF($F$9="C",Data!$N$8,IF($F$9="D",Data!$N$9,0))))</f>
        <v>951.72</v>
      </c>
      <c r="G38" s="57">
        <f t="shared" si="3"/>
        <v>42392.1944</v>
      </c>
      <c r="H38" s="58">
        <f t="shared" si="4"/>
        <v>2450.5728666666669</v>
      </c>
      <c r="I38" s="58">
        <f t="shared" si="5"/>
        <v>1002.8000000000001</v>
      </c>
      <c r="J38" s="58">
        <f t="shared" si="6"/>
        <v>79.31</v>
      </c>
      <c r="K38" s="57">
        <f t="shared" si="7"/>
        <v>3532.682866666667</v>
      </c>
      <c r="L38" s="55">
        <f t="shared" si="0"/>
        <v>80.5667791780822</v>
      </c>
      <c r="M38" s="55">
        <f t="shared" si="1"/>
        <v>32.96876712328767</v>
      </c>
      <c r="N38" s="55">
        <f t="shared" si="8"/>
        <v>2.6074520547945208</v>
      </c>
      <c r="O38" s="56">
        <f t="shared" si="9"/>
        <v>116.14299835616438</v>
      </c>
    </row>
    <row r="39" spans="1:15" ht="14.1" customHeight="1" x14ac:dyDescent="0.2">
      <c r="A39" s="11"/>
      <c r="B39" s="11"/>
      <c r="C39" s="11">
        <v>25</v>
      </c>
      <c r="D39" s="59">
        <f t="shared" si="10"/>
        <v>29919.785000000003</v>
      </c>
      <c r="E39" s="59">
        <f t="shared" si="2"/>
        <v>12033.6</v>
      </c>
      <c r="F39" s="54">
        <f>IF($F$9="A",Data!$N$6,IF($F$9="B",Data!$N$7,IF($F$9="C",Data!$N$8,IF($F$9="D",Data!$N$9,0))))</f>
        <v>951.72</v>
      </c>
      <c r="G39" s="57">
        <f t="shared" si="3"/>
        <v>42905.105000000003</v>
      </c>
      <c r="H39" s="58">
        <f t="shared" si="4"/>
        <v>2493.3154166666668</v>
      </c>
      <c r="I39" s="58">
        <f t="shared" si="5"/>
        <v>1002.8000000000001</v>
      </c>
      <c r="J39" s="58">
        <f t="shared" si="6"/>
        <v>79.31</v>
      </c>
      <c r="K39" s="57">
        <f t="shared" si="7"/>
        <v>3575.4254166666669</v>
      </c>
      <c r="L39" s="55">
        <f t="shared" si="0"/>
        <v>81.97201369863015</v>
      </c>
      <c r="M39" s="55">
        <f t="shared" si="1"/>
        <v>32.96876712328767</v>
      </c>
      <c r="N39" s="55">
        <f t="shared" si="8"/>
        <v>2.6074520547945208</v>
      </c>
      <c r="O39" s="56">
        <f t="shared" si="9"/>
        <v>117.54823287671235</v>
      </c>
    </row>
    <row r="40" spans="1:15" ht="14.1" customHeight="1" x14ac:dyDescent="0.2">
      <c r="A40" s="11"/>
      <c r="B40" s="11"/>
      <c r="C40" s="11">
        <v>26</v>
      </c>
      <c r="D40" s="59">
        <f t="shared" si="10"/>
        <v>30432.695599999999</v>
      </c>
      <c r="E40" s="59">
        <f t="shared" si="2"/>
        <v>12033.6</v>
      </c>
      <c r="F40" s="54">
        <f>IF($F$9="A",Data!$N$6,IF($F$9="B",Data!$N$7,IF($F$9="C",Data!$N$8,IF($F$9="D",Data!$N$9,0))))</f>
        <v>951.72</v>
      </c>
      <c r="G40" s="57">
        <f t="shared" si="3"/>
        <v>43418.015599999999</v>
      </c>
      <c r="H40" s="58">
        <f t="shared" si="4"/>
        <v>2536.0579666666667</v>
      </c>
      <c r="I40" s="58">
        <f t="shared" si="5"/>
        <v>1002.8000000000001</v>
      </c>
      <c r="J40" s="58">
        <f t="shared" si="6"/>
        <v>79.31</v>
      </c>
      <c r="K40" s="57">
        <f t="shared" si="7"/>
        <v>3618.1679666666669</v>
      </c>
      <c r="L40" s="55">
        <f t="shared" si="0"/>
        <v>83.377248219178085</v>
      </c>
      <c r="M40" s="55">
        <f t="shared" si="1"/>
        <v>32.96876712328767</v>
      </c>
      <c r="N40" s="55">
        <f t="shared" si="8"/>
        <v>2.6074520547945208</v>
      </c>
      <c r="O40" s="56">
        <f t="shared" si="9"/>
        <v>118.95346739726028</v>
      </c>
    </row>
    <row r="41" spans="1:15" ht="14.1" customHeight="1" x14ac:dyDescent="0.2">
      <c r="A41" s="11"/>
      <c r="B41" s="11"/>
      <c r="C41" s="11">
        <v>27</v>
      </c>
      <c r="D41" s="59">
        <f t="shared" si="10"/>
        <v>30945.606200000002</v>
      </c>
      <c r="E41" s="59">
        <f t="shared" si="2"/>
        <v>12033.6</v>
      </c>
      <c r="F41" s="54">
        <f>IF($F$9="A",Data!$N$6,IF($F$9="B",Data!$N$7,IF($F$9="C",Data!$N$8,IF($F$9="D",Data!$N$9,0))))</f>
        <v>951.72</v>
      </c>
      <c r="G41" s="57">
        <f t="shared" si="3"/>
        <v>43930.926200000002</v>
      </c>
      <c r="H41" s="58">
        <f t="shared" si="4"/>
        <v>2578.8005166666667</v>
      </c>
      <c r="I41" s="58">
        <f t="shared" si="5"/>
        <v>1002.8000000000001</v>
      </c>
      <c r="J41" s="58">
        <f t="shared" si="6"/>
        <v>79.31</v>
      </c>
      <c r="K41" s="57">
        <f t="shared" si="7"/>
        <v>3660.9105166666668</v>
      </c>
      <c r="L41" s="55">
        <f t="shared" si="0"/>
        <v>84.782482739726035</v>
      </c>
      <c r="M41" s="55">
        <f t="shared" si="1"/>
        <v>32.96876712328767</v>
      </c>
      <c r="N41" s="55">
        <f t="shared" si="8"/>
        <v>2.6074520547945208</v>
      </c>
      <c r="O41" s="56">
        <f t="shared" si="9"/>
        <v>120.35870191780822</v>
      </c>
    </row>
    <row r="42" spans="1:15" ht="14.1" customHeight="1" x14ac:dyDescent="0.2">
      <c r="A42" s="11"/>
      <c r="B42" s="11"/>
      <c r="C42" s="11">
        <v>28</v>
      </c>
      <c r="D42" s="59">
        <f t="shared" si="10"/>
        <v>31458.516800000001</v>
      </c>
      <c r="E42" s="59">
        <f t="shared" si="2"/>
        <v>12033.6</v>
      </c>
      <c r="F42" s="54">
        <f>IF($F$9="A",Data!$N$6,IF($F$9="B",Data!$N$7,IF($F$9="C",Data!$N$8,IF($F$9="D",Data!$N$9,0))))</f>
        <v>951.72</v>
      </c>
      <c r="G42" s="57">
        <f t="shared" si="3"/>
        <v>44443.836800000005</v>
      </c>
      <c r="H42" s="58">
        <f t="shared" si="4"/>
        <v>2621.5430666666666</v>
      </c>
      <c r="I42" s="58">
        <f t="shared" si="5"/>
        <v>1002.8000000000001</v>
      </c>
      <c r="J42" s="58">
        <f t="shared" si="6"/>
        <v>79.31</v>
      </c>
      <c r="K42" s="57">
        <f t="shared" si="7"/>
        <v>3703.6530666666667</v>
      </c>
      <c r="L42" s="55">
        <f t="shared" si="0"/>
        <v>86.187717260273971</v>
      </c>
      <c r="M42" s="55">
        <f t="shared" si="1"/>
        <v>32.96876712328767</v>
      </c>
      <c r="N42" s="55">
        <f t="shared" si="8"/>
        <v>2.6074520547945208</v>
      </c>
      <c r="O42" s="56">
        <f t="shared" si="9"/>
        <v>121.76393643835615</v>
      </c>
    </row>
    <row r="43" spans="1:15" ht="14.1" customHeight="1" x14ac:dyDescent="0.2">
      <c r="A43" s="11"/>
      <c r="B43" s="11"/>
      <c r="C43" s="11">
        <v>29</v>
      </c>
      <c r="D43" s="59">
        <f t="shared" si="10"/>
        <v>31971.4274</v>
      </c>
      <c r="E43" s="59">
        <f t="shared" si="2"/>
        <v>12033.6</v>
      </c>
      <c r="F43" s="54">
        <f>IF($F$9="A",Data!$N$6,IF($F$9="B",Data!$N$7,IF($F$9="C",Data!$N$8,IF($F$9="D",Data!$N$9,0))))</f>
        <v>951.72</v>
      </c>
      <c r="G43" s="57">
        <f t="shared" si="3"/>
        <v>44956.7474</v>
      </c>
      <c r="H43" s="58">
        <f t="shared" si="4"/>
        <v>2664.2856166666666</v>
      </c>
      <c r="I43" s="58">
        <f t="shared" si="5"/>
        <v>1002.8000000000001</v>
      </c>
      <c r="J43" s="58">
        <f t="shared" si="6"/>
        <v>79.31</v>
      </c>
      <c r="K43" s="57">
        <f t="shared" si="7"/>
        <v>3746.3956166666667</v>
      </c>
      <c r="L43" s="55">
        <f t="shared" si="0"/>
        <v>87.59295178082192</v>
      </c>
      <c r="M43" s="55">
        <f t="shared" si="1"/>
        <v>32.96876712328767</v>
      </c>
      <c r="N43" s="55">
        <f t="shared" si="8"/>
        <v>2.6074520547945208</v>
      </c>
      <c r="O43" s="56">
        <f t="shared" si="9"/>
        <v>123.16917095890412</v>
      </c>
    </row>
    <row r="44" spans="1:15" ht="14.1" customHeight="1" x14ac:dyDescent="0.2">
      <c r="A44" s="11"/>
      <c r="B44" s="11"/>
      <c r="C44" s="11">
        <v>30</v>
      </c>
      <c r="D44" s="59">
        <f t="shared" si="10"/>
        <v>32484.338000000003</v>
      </c>
      <c r="E44" s="59">
        <f t="shared" si="2"/>
        <v>12033.6</v>
      </c>
      <c r="F44" s="54">
        <f>IF($F$9="A",Data!$N$6,IF($F$9="B",Data!$N$7,IF($F$9="C",Data!$N$8,IF($F$9="D",Data!$N$9,0))))</f>
        <v>951.72</v>
      </c>
      <c r="G44" s="57">
        <f t="shared" si="3"/>
        <v>45469.658000000003</v>
      </c>
      <c r="H44" s="58">
        <f t="shared" si="4"/>
        <v>2707.0281666666669</v>
      </c>
      <c r="I44" s="58">
        <f t="shared" si="5"/>
        <v>1002.8000000000001</v>
      </c>
      <c r="J44" s="58">
        <f t="shared" si="6"/>
        <v>79.31</v>
      </c>
      <c r="K44" s="57">
        <f t="shared" si="7"/>
        <v>3789.1381666666671</v>
      </c>
      <c r="L44" s="55">
        <f t="shared" si="0"/>
        <v>88.99818630136987</v>
      </c>
      <c r="M44" s="55">
        <f t="shared" si="1"/>
        <v>32.96876712328767</v>
      </c>
      <c r="N44" s="55">
        <f t="shared" si="8"/>
        <v>2.6074520547945208</v>
      </c>
      <c r="O44" s="56">
        <f t="shared" si="9"/>
        <v>124.57440547945205</v>
      </c>
    </row>
    <row r="45" spans="1:15" ht="14.1" customHeight="1" x14ac:dyDescent="0.2">
      <c r="A45" s="11"/>
      <c r="B45" s="11"/>
      <c r="C45" s="11">
        <v>31</v>
      </c>
      <c r="D45" s="59">
        <f t="shared" si="10"/>
        <v>32997.248600000006</v>
      </c>
      <c r="E45" s="59">
        <f t="shared" si="2"/>
        <v>12033.6</v>
      </c>
      <c r="F45" s="54">
        <f>IF($F$9="A",Data!$N$6,IF($F$9="B",Data!$N$7,IF($F$9="C",Data!$N$8,IF($F$9="D",Data!$N$9,0))))</f>
        <v>951.72</v>
      </c>
      <c r="G45" s="57">
        <f t="shared" si="3"/>
        <v>45982.568600000006</v>
      </c>
      <c r="H45" s="58">
        <f t="shared" si="4"/>
        <v>2749.7707166666673</v>
      </c>
      <c r="I45" s="58">
        <f t="shared" si="5"/>
        <v>1002.8000000000001</v>
      </c>
      <c r="J45" s="58">
        <f t="shared" si="6"/>
        <v>79.31</v>
      </c>
      <c r="K45" s="57">
        <f t="shared" si="7"/>
        <v>3831.8807166666675</v>
      </c>
      <c r="L45" s="55">
        <f t="shared" si="0"/>
        <v>90.40342082191782</v>
      </c>
      <c r="M45" s="55">
        <f t="shared" si="1"/>
        <v>32.96876712328767</v>
      </c>
      <c r="N45" s="55">
        <f t="shared" si="8"/>
        <v>2.6074520547945208</v>
      </c>
      <c r="O45" s="56">
        <f>SUM(L45:N45)</f>
        <v>125.97964000000002</v>
      </c>
    </row>
    <row r="46" spans="1:15" ht="14.1" customHeight="1" x14ac:dyDescent="0.2">
      <c r="A46" s="11"/>
      <c r="B46" s="11"/>
      <c r="C46" s="11">
        <v>32</v>
      </c>
      <c r="D46" s="59">
        <f t="shared" si="10"/>
        <v>33510.159200000002</v>
      </c>
      <c r="E46" s="59">
        <f t="shared" si="2"/>
        <v>12033.6</v>
      </c>
      <c r="F46" s="54">
        <f>IF($F$9="A",Data!$N$6,IF($F$9="B",Data!$N$7,IF($F$9="C",Data!$N$8,IF($F$9="D",Data!$N$9,0))))</f>
        <v>951.72</v>
      </c>
      <c r="G46" s="57">
        <f t="shared" si="3"/>
        <v>46495.479200000002</v>
      </c>
      <c r="H46" s="58">
        <f t="shared" si="4"/>
        <v>2792.5132666666668</v>
      </c>
      <c r="I46" s="58">
        <f t="shared" si="5"/>
        <v>1002.8000000000001</v>
      </c>
      <c r="J46" s="58">
        <f t="shared" si="6"/>
        <v>79.31</v>
      </c>
      <c r="K46" s="57">
        <f t="shared" si="7"/>
        <v>3874.623266666667</v>
      </c>
      <c r="L46" s="55">
        <f t="shared" si="0"/>
        <v>91.808655342465755</v>
      </c>
      <c r="M46" s="55">
        <f t="shared" si="1"/>
        <v>32.96876712328767</v>
      </c>
      <c r="N46" s="55">
        <f t="shared" si="8"/>
        <v>2.6074520547945208</v>
      </c>
      <c r="O46" s="56">
        <f t="shared" si="9"/>
        <v>127.38487452054795</v>
      </c>
    </row>
    <row r="47" spans="1:15" ht="14.1" customHeight="1" x14ac:dyDescent="0.2">
      <c r="A47" s="11"/>
      <c r="B47" s="11"/>
      <c r="C47" s="11">
        <v>33</v>
      </c>
      <c r="D47" s="59">
        <f t="shared" si="10"/>
        <v>34023.069799999997</v>
      </c>
      <c r="E47" s="59">
        <f t="shared" si="2"/>
        <v>12033.6</v>
      </c>
      <c r="F47" s="54">
        <f>IF($F$9="A",Data!$N$6,IF($F$9="B",Data!$N$7,IF($F$9="C",Data!$N$8,IF($F$9="D",Data!$N$9,0))))</f>
        <v>951.72</v>
      </c>
      <c r="G47" s="57">
        <f t="shared" si="3"/>
        <v>47008.389799999997</v>
      </c>
      <c r="H47" s="58">
        <f t="shared" si="4"/>
        <v>2835.2558166666663</v>
      </c>
      <c r="I47" s="58">
        <f t="shared" si="5"/>
        <v>1002.8000000000001</v>
      </c>
      <c r="J47" s="58">
        <f t="shared" si="6"/>
        <v>79.31</v>
      </c>
      <c r="K47" s="57">
        <f t="shared" si="7"/>
        <v>3917.3658166666664</v>
      </c>
      <c r="L47" s="55">
        <f t="shared" si="0"/>
        <v>93.213889863013691</v>
      </c>
      <c r="M47" s="55">
        <f t="shared" si="1"/>
        <v>32.96876712328767</v>
      </c>
      <c r="N47" s="55">
        <f t="shared" si="8"/>
        <v>2.6074520547945208</v>
      </c>
      <c r="O47" s="56">
        <f t="shared" si="9"/>
        <v>128.79010904109589</v>
      </c>
    </row>
    <row r="48" spans="1:15" ht="14.1" customHeight="1" x14ac:dyDescent="0.2">
      <c r="A48" s="11"/>
      <c r="B48" s="11"/>
      <c r="C48" s="11">
        <v>34</v>
      </c>
      <c r="D48" s="59">
        <f t="shared" si="10"/>
        <v>34535.9804</v>
      </c>
      <c r="E48" s="59">
        <f t="shared" si="2"/>
        <v>12033.6</v>
      </c>
      <c r="F48" s="54">
        <f>IF($F$9="A",Data!$N$6,IF($F$9="B",Data!$N$7,IF($F$9="C",Data!$N$8,IF($F$9="D",Data!$N$9,0))))</f>
        <v>951.72</v>
      </c>
      <c r="G48" s="57">
        <f t="shared" si="3"/>
        <v>47521.3004</v>
      </c>
      <c r="H48" s="58">
        <f t="shared" si="4"/>
        <v>2877.9983666666667</v>
      </c>
      <c r="I48" s="58">
        <f t="shared" si="5"/>
        <v>1002.8000000000001</v>
      </c>
      <c r="J48" s="58">
        <f t="shared" si="6"/>
        <v>79.31</v>
      </c>
      <c r="K48" s="57">
        <f t="shared" si="7"/>
        <v>3960.1083666666668</v>
      </c>
      <c r="L48" s="55">
        <f t="shared" si="0"/>
        <v>94.61912438356164</v>
      </c>
      <c r="M48" s="55">
        <f t="shared" si="1"/>
        <v>32.96876712328767</v>
      </c>
      <c r="N48" s="55">
        <f t="shared" si="8"/>
        <v>2.6074520547945208</v>
      </c>
      <c r="O48" s="56">
        <f t="shared" si="9"/>
        <v>130.19534356164382</v>
      </c>
    </row>
    <row r="49" spans="1:15" ht="14.1" customHeight="1" x14ac:dyDescent="0.2">
      <c r="A49" s="11"/>
      <c r="B49" s="11"/>
      <c r="C49" s="11">
        <v>35</v>
      </c>
      <c r="D49" s="59">
        <f t="shared" si="10"/>
        <v>35048.891000000003</v>
      </c>
      <c r="E49" s="59">
        <f t="shared" si="2"/>
        <v>12033.6</v>
      </c>
      <c r="F49" s="54">
        <f>IF($F$9="A",Data!$N$6,IF($F$9="B",Data!$N$7,IF($F$9="C",Data!$N$8,IF($F$9="D",Data!$N$9,0))))</f>
        <v>951.72</v>
      </c>
      <c r="G49" s="57">
        <f t="shared" si="3"/>
        <v>48034.211000000003</v>
      </c>
      <c r="H49" s="58">
        <f t="shared" si="4"/>
        <v>2920.7409166666671</v>
      </c>
      <c r="I49" s="58">
        <f t="shared" si="5"/>
        <v>1002.8000000000001</v>
      </c>
      <c r="J49" s="58">
        <f t="shared" si="6"/>
        <v>79.31</v>
      </c>
      <c r="K49" s="57">
        <f t="shared" si="7"/>
        <v>4002.8509166666672</v>
      </c>
      <c r="L49" s="55">
        <f t="shared" si="0"/>
        <v>96.024358904109604</v>
      </c>
      <c r="M49" s="55">
        <f t="shared" si="1"/>
        <v>32.96876712328767</v>
      </c>
      <c r="N49" s="55">
        <f t="shared" si="8"/>
        <v>2.6074520547945208</v>
      </c>
      <c r="O49" s="56">
        <f t="shared" si="9"/>
        <v>131.60057808219179</v>
      </c>
    </row>
    <row r="50" spans="1:15" ht="14.1" customHeight="1" x14ac:dyDescent="0.2">
      <c r="A50" s="11"/>
      <c r="B50" s="11"/>
      <c r="C50" s="11">
        <v>36</v>
      </c>
      <c r="D50" s="59">
        <f t="shared" si="10"/>
        <v>35561.801600000006</v>
      </c>
      <c r="E50" s="59">
        <f t="shared" si="2"/>
        <v>12033.6</v>
      </c>
      <c r="F50" s="54">
        <f>IF($F$9="A",Data!$N$6,IF($F$9="B",Data!$N$7,IF($F$9="C",Data!$N$8,IF($F$9="D",Data!$N$9,0))))</f>
        <v>951.72</v>
      </c>
      <c r="G50" s="57">
        <f t="shared" si="3"/>
        <v>48547.121600000006</v>
      </c>
      <c r="H50" s="58">
        <f t="shared" si="4"/>
        <v>2963.483466666667</v>
      </c>
      <c r="I50" s="58">
        <f t="shared" si="5"/>
        <v>1002.8000000000001</v>
      </c>
      <c r="J50" s="58">
        <f t="shared" si="6"/>
        <v>79.31</v>
      </c>
      <c r="K50" s="57">
        <f t="shared" si="7"/>
        <v>4045.5934666666672</v>
      </c>
      <c r="L50" s="55">
        <f t="shared" si="0"/>
        <v>97.429593424657554</v>
      </c>
      <c r="M50" s="55">
        <f t="shared" si="1"/>
        <v>32.96876712328767</v>
      </c>
      <c r="N50" s="55">
        <f t="shared" si="8"/>
        <v>2.6074520547945208</v>
      </c>
      <c r="O50" s="56">
        <f t="shared" si="9"/>
        <v>133.00581260273975</v>
      </c>
    </row>
    <row r="51" spans="1:15" ht="14.1" customHeight="1" x14ac:dyDescent="0.2">
      <c r="A51" s="11"/>
      <c r="B51" s="11"/>
      <c r="C51" s="11">
        <v>37</v>
      </c>
      <c r="D51" s="59">
        <f t="shared" si="10"/>
        <v>36074.712200000002</v>
      </c>
      <c r="E51" s="59">
        <f t="shared" si="2"/>
        <v>12033.6</v>
      </c>
      <c r="F51" s="54">
        <f>IF($F$9="A",Data!$N$6,IF($F$9="B",Data!$N$7,IF($F$9="C",Data!$N$8,IF($F$9="D",Data!$N$9,0))))</f>
        <v>951.72</v>
      </c>
      <c r="G51" s="57">
        <f t="shared" si="3"/>
        <v>49060.032200000001</v>
      </c>
      <c r="H51" s="58">
        <f t="shared" si="4"/>
        <v>3006.226016666667</v>
      </c>
      <c r="I51" s="58">
        <f t="shared" si="5"/>
        <v>1002.8000000000001</v>
      </c>
      <c r="J51" s="58">
        <f t="shared" si="6"/>
        <v>79.31</v>
      </c>
      <c r="K51" s="57">
        <f t="shared" si="7"/>
        <v>4088.3360166666671</v>
      </c>
      <c r="L51" s="55">
        <f t="shared" si="0"/>
        <v>98.83482794520549</v>
      </c>
      <c r="M51" s="55">
        <f t="shared" si="1"/>
        <v>32.96876712328767</v>
      </c>
      <c r="N51" s="55">
        <f t="shared" si="8"/>
        <v>2.6074520547945208</v>
      </c>
      <c r="O51" s="56">
        <f t="shared" si="9"/>
        <v>134.41104712328769</v>
      </c>
    </row>
    <row r="52" spans="1:15" ht="14.1" customHeight="1" x14ac:dyDescent="0.2">
      <c r="A52" s="11"/>
      <c r="B52" s="11"/>
      <c r="C52" s="11">
        <v>38</v>
      </c>
      <c r="D52" s="59">
        <f t="shared" si="10"/>
        <v>36587.622799999997</v>
      </c>
      <c r="E52" s="59">
        <f t="shared" si="2"/>
        <v>12033.6</v>
      </c>
      <c r="F52" s="54">
        <f>IF($F$9="A",Data!$N$6,IF($F$9="B",Data!$N$7,IF($F$9="C",Data!$N$8,IF($F$9="D",Data!$N$9,0))))</f>
        <v>951.72</v>
      </c>
      <c r="G52" s="57">
        <f t="shared" si="3"/>
        <v>49572.942799999997</v>
      </c>
      <c r="H52" s="58">
        <f t="shared" si="4"/>
        <v>3048.9685666666664</v>
      </c>
      <c r="I52" s="58">
        <f t="shared" si="5"/>
        <v>1002.8000000000001</v>
      </c>
      <c r="J52" s="58">
        <f t="shared" si="6"/>
        <v>79.31</v>
      </c>
      <c r="K52" s="57">
        <f t="shared" si="7"/>
        <v>4131.078566666667</v>
      </c>
      <c r="L52" s="55">
        <f t="shared" si="0"/>
        <v>100.24006246575341</v>
      </c>
      <c r="M52" s="55">
        <f t="shared" si="1"/>
        <v>32.96876712328767</v>
      </c>
      <c r="N52" s="55">
        <f t="shared" si="8"/>
        <v>2.6074520547945208</v>
      </c>
      <c r="O52" s="56">
        <f t="shared" si="9"/>
        <v>135.81628164383559</v>
      </c>
    </row>
    <row r="53" spans="1:15" ht="14.1" customHeight="1" x14ac:dyDescent="0.2">
      <c r="A53" s="11"/>
      <c r="B53" s="11"/>
      <c r="C53" s="11">
        <v>39</v>
      </c>
      <c r="D53" s="59">
        <f t="shared" si="10"/>
        <v>37100.5334</v>
      </c>
      <c r="E53" s="59">
        <f t="shared" si="2"/>
        <v>12033.6</v>
      </c>
      <c r="F53" s="54">
        <f>IF($F$9="A",Data!$N$6,IF($F$9="B",Data!$N$7,IF($F$9="C",Data!$N$8,IF($F$9="D",Data!$N$9,0))))</f>
        <v>951.72</v>
      </c>
      <c r="G53" s="57">
        <f t="shared" si="3"/>
        <v>50085.8534</v>
      </c>
      <c r="H53" s="58">
        <f t="shared" si="4"/>
        <v>3091.7111166666668</v>
      </c>
      <c r="I53" s="58">
        <f t="shared" si="5"/>
        <v>1002.8000000000001</v>
      </c>
      <c r="J53" s="58">
        <f t="shared" si="6"/>
        <v>79.31</v>
      </c>
      <c r="K53" s="57">
        <f t="shared" si="7"/>
        <v>4173.821116666667</v>
      </c>
      <c r="L53" s="55">
        <f t="shared" si="0"/>
        <v>101.64529698630137</v>
      </c>
      <c r="M53" s="55">
        <f t="shared" si="1"/>
        <v>32.96876712328767</v>
      </c>
      <c r="N53" s="55">
        <f t="shared" si="8"/>
        <v>2.6074520547945208</v>
      </c>
      <c r="O53" s="56">
        <f t="shared" si="9"/>
        <v>137.22151616438356</v>
      </c>
    </row>
    <row r="54" spans="1:15" ht="14.1" customHeight="1" x14ac:dyDescent="0.2">
      <c r="A54" s="11"/>
      <c r="B54" s="11"/>
      <c r="C54" s="11">
        <v>40</v>
      </c>
      <c r="D54" s="59">
        <f t="shared" si="10"/>
        <v>37613.444000000003</v>
      </c>
      <c r="E54" s="59">
        <f t="shared" si="2"/>
        <v>12033.6</v>
      </c>
      <c r="F54" s="54">
        <f>IF($F$9="A",Data!$N$6,IF($F$9="B",Data!$N$7,IF($F$9="C",Data!$N$8,IF($F$9="D",Data!$N$9,0))))</f>
        <v>951.72</v>
      </c>
      <c r="G54" s="57">
        <f t="shared" si="3"/>
        <v>50598.764000000003</v>
      </c>
      <c r="H54" s="58">
        <f t="shared" si="4"/>
        <v>3134.4536666666668</v>
      </c>
      <c r="I54" s="58">
        <f>E54/$H$7</f>
        <v>1002.8000000000001</v>
      </c>
      <c r="J54" s="58">
        <f t="shared" si="6"/>
        <v>79.31</v>
      </c>
      <c r="K54" s="57">
        <f t="shared" si="7"/>
        <v>4216.5636666666669</v>
      </c>
      <c r="L54" s="55">
        <f>D54/$L$7</f>
        <v>103.05053150684932</v>
      </c>
      <c r="M54" s="55">
        <f t="shared" si="1"/>
        <v>32.96876712328767</v>
      </c>
      <c r="N54" s="55">
        <f>$F$10/$L$7</f>
        <v>2.6074520547945208</v>
      </c>
      <c r="O54" s="56">
        <f t="shared" si="9"/>
        <v>138.62675068493152</v>
      </c>
    </row>
    <row r="55" spans="1:15" ht="10.5" customHeight="1" x14ac:dyDescent="0.2"/>
  </sheetData>
  <sheetProtection algorithmName="SHA-512" hashValue="H0v4p8THON4ODrOHTsWtqNtJSZzaLpD77ptAxqlxfB+43YFC5CHH6d3DBnZ4UB16At+FTuJbYLpBzGX3CwMjIg==" saltValue="25WrCvDafeEq/ZSkPbg+6A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5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EFED5BF-764F-465E-B589-E41FECE98D26}">
          <x14:formula1>
            <xm:f>Data!$M$11:$M$15</xm:f>
          </x14:formula1>
          <xm:sqref>F9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1CBFF-044C-4049-AE88-9DB13C3B8C89}">
  <sheetPr>
    <tabColor indexed="10"/>
    <pageSetUpPr fitToPage="1"/>
  </sheetPr>
  <dimension ref="A1:O55"/>
  <sheetViews>
    <sheetView zoomScaleNormal="100" workbookViewId="0">
      <selection activeCell="I3" sqref="I3:K3"/>
    </sheetView>
  </sheetViews>
  <sheetFormatPr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9" width="8.14062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6" t="s">
        <v>0</v>
      </c>
      <c r="F2" s="96"/>
      <c r="G2" s="96"/>
      <c r="H2" s="96"/>
      <c r="I2" s="96"/>
      <c r="J2" s="96"/>
      <c r="K2" s="96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44197</v>
      </c>
      <c r="H3" s="70" t="s">
        <v>33</v>
      </c>
      <c r="I3" s="95">
        <v>44926</v>
      </c>
      <c r="J3" s="95"/>
      <c r="K3" s="95"/>
      <c r="L3" s="17"/>
      <c r="M3" s="17"/>
      <c r="N3" s="92"/>
      <c r="O3" s="92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7" t="s">
        <v>60</v>
      </c>
      <c r="H4" s="97"/>
      <c r="I4" s="97"/>
      <c r="J4" s="97"/>
      <c r="K4" s="97"/>
      <c r="L4" s="17"/>
      <c r="M4" s="17"/>
    </row>
    <row r="5" spans="1:15" ht="12" customHeight="1" x14ac:dyDescent="0.2">
      <c r="A5" s="93" t="s">
        <v>34</v>
      </c>
      <c r="B5" s="93"/>
      <c r="C5" s="93"/>
      <c r="D5" s="94">
        <v>7</v>
      </c>
      <c r="E5" s="7"/>
      <c r="F5" s="7"/>
      <c r="G5" s="97"/>
      <c r="H5" s="97"/>
      <c r="I5" s="97"/>
      <c r="J5" s="97"/>
      <c r="K5" s="97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93"/>
      <c r="B6" s="93"/>
      <c r="C6" s="93"/>
      <c r="D6" s="94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365</v>
      </c>
      <c r="M7" s="49"/>
      <c r="N7" s="12"/>
      <c r="O7" s="12"/>
    </row>
    <row r="8" spans="1:15" s="9" customFormat="1" ht="36" customHeight="1" x14ac:dyDescent="0.2">
      <c r="A8" s="91" t="s">
        <v>1</v>
      </c>
      <c r="B8" s="91" t="s">
        <v>2</v>
      </c>
      <c r="C8" s="91" t="s">
        <v>3</v>
      </c>
      <c r="D8" s="90" t="s">
        <v>6</v>
      </c>
      <c r="E8" s="90"/>
      <c r="F8" s="90"/>
      <c r="G8" s="90"/>
      <c r="H8" s="87" t="str">
        <f>CONCATENATE("MENSILE - MONATLICH  
(",H7," mesi/Monate)")</f>
        <v>MENSILE - MONATLICH  
(12 mesi/Monate)</v>
      </c>
      <c r="I8" s="88"/>
      <c r="J8" s="88"/>
      <c r="K8" s="89"/>
      <c r="L8" s="87" t="str">
        <f>CONCATENATE("GIORNALIERO - TÄGLICH  
(",L7," giorni/Tage)")</f>
        <v>GIORNALIERO - TÄGLICH  
(365 giorni/Tage)</v>
      </c>
      <c r="M8" s="88"/>
      <c r="N8" s="88"/>
      <c r="O8" s="89"/>
    </row>
    <row r="9" spans="1:15" s="10" customFormat="1" ht="27" customHeight="1" x14ac:dyDescent="0.2">
      <c r="A9" s="91"/>
      <c r="B9" s="91"/>
      <c r="C9" s="91"/>
      <c r="D9" s="75" t="s">
        <v>4</v>
      </c>
      <c r="E9" s="75" t="s">
        <v>5</v>
      </c>
      <c r="F9" s="74" t="s">
        <v>56</v>
      </c>
      <c r="G9" s="75" t="s">
        <v>9</v>
      </c>
      <c r="H9" s="75" t="s">
        <v>4</v>
      </c>
      <c r="I9" s="75" t="s">
        <v>5</v>
      </c>
      <c r="J9" s="67" t="str">
        <f>F9</f>
        <v>B</v>
      </c>
      <c r="K9" s="75" t="s">
        <v>9</v>
      </c>
      <c r="L9" s="75" t="s">
        <v>4</v>
      </c>
      <c r="M9" s="75" t="s">
        <v>5</v>
      </c>
      <c r="N9" s="67" t="str">
        <f>F9</f>
        <v>B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f>(100%+E$7)*[1]Tabelle1!$C$39</f>
        <v>15341.14</v>
      </c>
      <c r="E10" s="73">
        <v>12212.9</v>
      </c>
      <c r="F10" s="54">
        <f>IF($F$9="A",Data!$N$6,IF($F$9="B",Data!$N$7,IF($F$9="C",Data!$N$8,IF($F$9="D",Data!$N$9,0))))</f>
        <v>951.72</v>
      </c>
      <c r="G10" s="57">
        <f>SUM(D10:F10)</f>
        <v>28505.760000000002</v>
      </c>
      <c r="H10" s="58">
        <f t="shared" ref="H10:H54" si="0">D10/$H$7</f>
        <v>1278.4283333333333</v>
      </c>
      <c r="I10" s="58">
        <f>E10/$H$7</f>
        <v>1017.7416666666667</v>
      </c>
      <c r="J10" s="58">
        <f>$F$10/12</f>
        <v>79.31</v>
      </c>
      <c r="K10" s="57">
        <f>SUM(H10:J10)</f>
        <v>2375.48</v>
      </c>
      <c r="L10" s="55">
        <f t="shared" ref="L10:L53" si="1">D10/$L$7</f>
        <v>42.030520547945201</v>
      </c>
      <c r="M10" s="55">
        <f t="shared" ref="M10:M54" si="2">E10/$L$7</f>
        <v>33.46</v>
      </c>
      <c r="N10" s="55">
        <f>$F$10/$L$7</f>
        <v>2.6074520547945208</v>
      </c>
      <c r="O10" s="56">
        <f>SUM(L10:N10)</f>
        <v>78.097972602739731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16261.608399999999</v>
      </c>
      <c r="E11" s="59">
        <f t="shared" ref="E11:E54" si="3">E10</f>
        <v>12212.9</v>
      </c>
      <c r="F11" s="54">
        <f>IF($F$9="A",Data!$N$6,IF($F$9="B",Data!$N$7,IF($F$9="C",Data!$N$8,IF($F$9="D",Data!$N$9,0))))</f>
        <v>951.72</v>
      </c>
      <c r="G11" s="57">
        <f t="shared" ref="G11:G54" si="4">SUM(D11:F11)</f>
        <v>29426.2284</v>
      </c>
      <c r="H11" s="58">
        <f t="shared" si="0"/>
        <v>1355.1340333333333</v>
      </c>
      <c r="I11" s="58">
        <f t="shared" ref="I11:I53" si="5">E11/$H$7</f>
        <v>1017.7416666666667</v>
      </c>
      <c r="J11" s="58">
        <f t="shared" ref="J11:J54" si="6">$F$10/12</f>
        <v>79.31</v>
      </c>
      <c r="K11" s="57">
        <f t="shared" ref="K11:K54" si="7">SUM(H11:J11)</f>
        <v>2452.1857</v>
      </c>
      <c r="L11" s="55">
        <f t="shared" si="1"/>
        <v>44.552351780821915</v>
      </c>
      <c r="M11" s="55">
        <f t="shared" si="2"/>
        <v>33.46</v>
      </c>
      <c r="N11" s="55">
        <f t="shared" ref="N11:N53" si="8">$F$10/$L$7</f>
        <v>2.6074520547945208</v>
      </c>
      <c r="O11" s="56">
        <f t="shared" ref="O11:O54" si="9">SUM(L11:N11)</f>
        <v>80.619803835616437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17182.076800000003</v>
      </c>
      <c r="E12" s="59">
        <f t="shared" si="3"/>
        <v>12212.9</v>
      </c>
      <c r="F12" s="54">
        <f>IF($F$9="A",Data!$N$6,IF($F$9="B",Data!$N$7,IF($F$9="C",Data!$N$8,IF($F$9="D",Data!$N$9,0))))</f>
        <v>951.72</v>
      </c>
      <c r="G12" s="57">
        <f t="shared" si="4"/>
        <v>30346.696800000005</v>
      </c>
      <c r="H12" s="58">
        <f t="shared" si="0"/>
        <v>1431.8397333333335</v>
      </c>
      <c r="I12" s="58">
        <f t="shared" si="5"/>
        <v>1017.7416666666667</v>
      </c>
      <c r="J12" s="58">
        <f t="shared" si="6"/>
        <v>79.31</v>
      </c>
      <c r="K12" s="57">
        <f t="shared" si="7"/>
        <v>2528.8914</v>
      </c>
      <c r="L12" s="55">
        <f t="shared" si="1"/>
        <v>47.074183013698637</v>
      </c>
      <c r="M12" s="55">
        <f t="shared" si="2"/>
        <v>33.46</v>
      </c>
      <c r="N12" s="55">
        <f t="shared" si="8"/>
        <v>2.6074520547945208</v>
      </c>
      <c r="O12" s="56">
        <f t="shared" si="9"/>
        <v>83.141635068493159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18102.545199999997</v>
      </c>
      <c r="E13" s="59">
        <f t="shared" si="3"/>
        <v>12212.9</v>
      </c>
      <c r="F13" s="54">
        <f>IF($F$9="A",Data!$N$6,IF($F$9="B",Data!$N$7,IF($F$9="C",Data!$N$8,IF($F$9="D",Data!$N$9,0))))</f>
        <v>951.72</v>
      </c>
      <c r="G13" s="57">
        <f t="shared" si="4"/>
        <v>31267.165199999996</v>
      </c>
      <c r="H13" s="58">
        <f t="shared" si="0"/>
        <v>1508.545433333333</v>
      </c>
      <c r="I13" s="58">
        <f t="shared" si="5"/>
        <v>1017.7416666666667</v>
      </c>
      <c r="J13" s="58">
        <f t="shared" si="6"/>
        <v>79.31</v>
      </c>
      <c r="K13" s="57">
        <f t="shared" si="7"/>
        <v>2605.5970999999995</v>
      </c>
      <c r="L13" s="55">
        <f t="shared" si="1"/>
        <v>49.596014246575336</v>
      </c>
      <c r="M13" s="55">
        <f t="shared" si="2"/>
        <v>33.46</v>
      </c>
      <c r="N13" s="55">
        <f t="shared" si="8"/>
        <v>2.6074520547945208</v>
      </c>
      <c r="O13" s="56">
        <f t="shared" si="9"/>
        <v>85.663466301369851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f>(100%+E$7)*[1]Tabelle1!$D$39</f>
        <v>20271.080000000002</v>
      </c>
      <c r="E14" s="73">
        <f t="shared" si="3"/>
        <v>12212.9</v>
      </c>
      <c r="F14" s="54">
        <f>IF($F$9="A",Data!$N$6,IF($F$9="B",Data!$N$7,IF($F$9="C",Data!$N$8,IF($F$9="D",Data!$N$9,0))))</f>
        <v>951.72</v>
      </c>
      <c r="G14" s="57">
        <f t="shared" si="4"/>
        <v>33435.700000000004</v>
      </c>
      <c r="H14" s="58">
        <f t="shared" si="0"/>
        <v>1689.2566666666669</v>
      </c>
      <c r="I14" s="58">
        <f t="shared" si="5"/>
        <v>1017.7416666666667</v>
      </c>
      <c r="J14" s="58">
        <f t="shared" si="6"/>
        <v>79.31</v>
      </c>
      <c r="K14" s="57">
        <f t="shared" si="7"/>
        <v>2786.3083333333334</v>
      </c>
      <c r="L14" s="55">
        <f t="shared" si="1"/>
        <v>55.537205479452062</v>
      </c>
      <c r="M14" s="55">
        <f t="shared" si="2"/>
        <v>33.46</v>
      </c>
      <c r="N14" s="55">
        <f t="shared" si="8"/>
        <v>2.6074520547945208</v>
      </c>
      <c r="O14" s="56">
        <f t="shared" si="9"/>
        <v>91.604657534246584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20879.2124</v>
      </c>
      <c r="E15" s="59">
        <f t="shared" si="3"/>
        <v>12212.9</v>
      </c>
      <c r="F15" s="54">
        <f>IF($F$9="A",Data!$N$6,IF($F$9="B",Data!$N$7,IF($F$9="C",Data!$N$8,IF($F$9="D",Data!$N$9,0))))</f>
        <v>951.72</v>
      </c>
      <c r="G15" s="57">
        <f t="shared" si="4"/>
        <v>34043.832399999999</v>
      </c>
      <c r="H15" s="58">
        <f t="shared" si="0"/>
        <v>1739.9343666666666</v>
      </c>
      <c r="I15" s="58">
        <f t="shared" si="5"/>
        <v>1017.7416666666667</v>
      </c>
      <c r="J15" s="58">
        <f t="shared" si="6"/>
        <v>79.31</v>
      </c>
      <c r="K15" s="57">
        <f t="shared" si="7"/>
        <v>2836.9860333333331</v>
      </c>
      <c r="L15" s="55">
        <f t="shared" si="1"/>
        <v>57.203321643835615</v>
      </c>
      <c r="M15" s="55">
        <f t="shared" si="2"/>
        <v>33.46</v>
      </c>
      <c r="N15" s="55">
        <f t="shared" si="8"/>
        <v>2.6074520547945208</v>
      </c>
      <c r="O15" s="56">
        <f t="shared" si="9"/>
        <v>93.270773698630137</v>
      </c>
    </row>
    <row r="16" spans="1:15" ht="14.1" customHeight="1" x14ac:dyDescent="0.2">
      <c r="A16" s="11"/>
      <c r="B16" s="11"/>
      <c r="C16" s="11">
        <v>2</v>
      </c>
      <c r="D16" s="59">
        <f t="shared" ref="D16:D54" si="10">$D$14+$D$14*$A$15*C16</f>
        <v>21487.344800000003</v>
      </c>
      <c r="E16" s="59">
        <f t="shared" si="3"/>
        <v>12212.9</v>
      </c>
      <c r="F16" s="54">
        <f>IF($F$9="A",Data!$N$6,IF($F$9="B",Data!$N$7,IF($F$9="C",Data!$N$8,IF($F$9="D",Data!$N$9,0))))</f>
        <v>951.72</v>
      </c>
      <c r="G16" s="57">
        <f t="shared" si="4"/>
        <v>34651.964800000002</v>
      </c>
      <c r="H16" s="58">
        <f t="shared" si="0"/>
        <v>1790.6120666666668</v>
      </c>
      <c r="I16" s="58">
        <f t="shared" si="5"/>
        <v>1017.7416666666667</v>
      </c>
      <c r="J16" s="58">
        <f t="shared" si="6"/>
        <v>79.31</v>
      </c>
      <c r="K16" s="57">
        <f t="shared" si="7"/>
        <v>2887.6637333333333</v>
      </c>
      <c r="L16" s="55">
        <f t="shared" si="1"/>
        <v>58.869437808219182</v>
      </c>
      <c r="M16" s="55">
        <f t="shared" si="2"/>
        <v>33.46</v>
      </c>
      <c r="N16" s="55">
        <f t="shared" si="8"/>
        <v>2.6074520547945208</v>
      </c>
      <c r="O16" s="56">
        <f t="shared" si="9"/>
        <v>94.936889863013704</v>
      </c>
    </row>
    <row r="17" spans="1:15" ht="14.1" customHeight="1" x14ac:dyDescent="0.2">
      <c r="A17" s="11"/>
      <c r="B17" s="11"/>
      <c r="C17" s="11">
        <v>3</v>
      </c>
      <c r="D17" s="59">
        <f t="shared" si="10"/>
        <v>22095.477200000001</v>
      </c>
      <c r="E17" s="59">
        <f t="shared" si="3"/>
        <v>12212.9</v>
      </c>
      <c r="F17" s="54">
        <f>IF($F$9="A",Data!$N$6,IF($F$9="B",Data!$N$7,IF($F$9="C",Data!$N$8,IF($F$9="D",Data!$N$9,0))))</f>
        <v>951.72</v>
      </c>
      <c r="G17" s="57">
        <f t="shared" si="4"/>
        <v>35260.097200000004</v>
      </c>
      <c r="H17" s="58">
        <f t="shared" si="0"/>
        <v>1841.2897666666668</v>
      </c>
      <c r="I17" s="58">
        <f t="shared" si="5"/>
        <v>1017.7416666666667</v>
      </c>
      <c r="J17" s="58">
        <f t="shared" si="6"/>
        <v>79.31</v>
      </c>
      <c r="K17" s="57">
        <f t="shared" si="7"/>
        <v>2938.3414333333335</v>
      </c>
      <c r="L17" s="55">
        <f t="shared" si="1"/>
        <v>60.535553972602742</v>
      </c>
      <c r="M17" s="55">
        <f t="shared" si="2"/>
        <v>33.46</v>
      </c>
      <c r="N17" s="55">
        <f t="shared" si="8"/>
        <v>2.6074520547945208</v>
      </c>
      <c r="O17" s="56">
        <f t="shared" si="9"/>
        <v>96.603006027397271</v>
      </c>
    </row>
    <row r="18" spans="1:15" ht="14.1" customHeight="1" x14ac:dyDescent="0.2">
      <c r="A18" s="11"/>
      <c r="B18" s="11"/>
      <c r="C18" s="11">
        <v>4</v>
      </c>
      <c r="D18" s="59">
        <f t="shared" si="10"/>
        <v>22703.609600000003</v>
      </c>
      <c r="E18" s="59">
        <f t="shared" si="3"/>
        <v>12212.9</v>
      </c>
      <c r="F18" s="54">
        <f>IF($F$9="A",Data!$N$6,IF($F$9="B",Data!$N$7,IF($F$9="C",Data!$N$8,IF($F$9="D",Data!$N$9,0))))</f>
        <v>951.72</v>
      </c>
      <c r="G18" s="57">
        <f t="shared" si="4"/>
        <v>35868.229600000006</v>
      </c>
      <c r="H18" s="58">
        <f t="shared" si="0"/>
        <v>1891.967466666667</v>
      </c>
      <c r="I18" s="58">
        <f t="shared" si="5"/>
        <v>1017.7416666666667</v>
      </c>
      <c r="J18" s="58">
        <f t="shared" si="6"/>
        <v>79.31</v>
      </c>
      <c r="K18" s="57">
        <f t="shared" si="7"/>
        <v>2989.0191333333337</v>
      </c>
      <c r="L18" s="55">
        <f t="shared" si="1"/>
        <v>62.201670136986309</v>
      </c>
      <c r="M18" s="55">
        <f t="shared" si="2"/>
        <v>33.46</v>
      </c>
      <c r="N18" s="55">
        <f t="shared" si="8"/>
        <v>2.6074520547945208</v>
      </c>
      <c r="O18" s="56">
        <f>SUM(L18:N18)</f>
        <v>98.269122191780838</v>
      </c>
    </row>
    <row r="19" spans="1:15" ht="14.1" customHeight="1" x14ac:dyDescent="0.2">
      <c r="A19" s="11"/>
      <c r="B19" s="11"/>
      <c r="C19" s="11">
        <v>5</v>
      </c>
      <c r="D19" s="59">
        <f t="shared" si="10"/>
        <v>23311.742000000002</v>
      </c>
      <c r="E19" s="59">
        <f t="shared" si="3"/>
        <v>12212.9</v>
      </c>
      <c r="F19" s="54">
        <f>IF($F$9="A",Data!$N$6,IF($F$9="B",Data!$N$7,IF($F$9="C",Data!$N$8,IF($F$9="D",Data!$N$9,0))))</f>
        <v>951.72</v>
      </c>
      <c r="G19" s="57">
        <f t="shared" si="4"/>
        <v>36476.362000000001</v>
      </c>
      <c r="H19" s="58">
        <f t="shared" si="0"/>
        <v>1942.6451666666669</v>
      </c>
      <c r="I19" s="58">
        <f t="shared" si="5"/>
        <v>1017.7416666666667</v>
      </c>
      <c r="J19" s="58">
        <f t="shared" si="6"/>
        <v>79.31</v>
      </c>
      <c r="K19" s="57">
        <f t="shared" si="7"/>
        <v>3039.6968333333334</v>
      </c>
      <c r="L19" s="55">
        <f t="shared" si="1"/>
        <v>63.867786301369868</v>
      </c>
      <c r="M19" s="55">
        <f t="shared" si="2"/>
        <v>33.46</v>
      </c>
      <c r="N19" s="55">
        <f t="shared" si="8"/>
        <v>2.6074520547945208</v>
      </c>
      <c r="O19" s="56">
        <f t="shared" si="9"/>
        <v>99.93523835616439</v>
      </c>
    </row>
    <row r="20" spans="1:15" ht="14.1" customHeight="1" x14ac:dyDescent="0.2">
      <c r="A20" s="11"/>
      <c r="B20" s="11"/>
      <c r="C20" s="11">
        <v>6</v>
      </c>
      <c r="D20" s="59">
        <f t="shared" si="10"/>
        <v>23919.874400000001</v>
      </c>
      <c r="E20" s="59">
        <f t="shared" si="3"/>
        <v>12212.9</v>
      </c>
      <c r="F20" s="54">
        <f>IF($F$9="A",Data!$N$6,IF($F$9="B",Data!$N$7,IF($F$9="C",Data!$N$8,IF($F$9="D",Data!$N$9,0))))</f>
        <v>951.72</v>
      </c>
      <c r="G20" s="57">
        <f t="shared" si="4"/>
        <v>37084.494400000003</v>
      </c>
      <c r="H20" s="58">
        <f t="shared" si="0"/>
        <v>1993.3228666666666</v>
      </c>
      <c r="I20" s="58">
        <f t="shared" si="5"/>
        <v>1017.7416666666667</v>
      </c>
      <c r="J20" s="58">
        <f t="shared" si="6"/>
        <v>79.31</v>
      </c>
      <c r="K20" s="57">
        <f t="shared" si="7"/>
        <v>3090.3745333333331</v>
      </c>
      <c r="L20" s="55">
        <f t="shared" si="1"/>
        <v>65.533902465753428</v>
      </c>
      <c r="M20" s="55">
        <f t="shared" si="2"/>
        <v>33.46</v>
      </c>
      <c r="N20" s="55">
        <f t="shared" si="8"/>
        <v>2.6074520547945208</v>
      </c>
      <c r="O20" s="56">
        <f t="shared" si="9"/>
        <v>101.60135452054794</v>
      </c>
    </row>
    <row r="21" spans="1:15" ht="14.1" customHeight="1" x14ac:dyDescent="0.2">
      <c r="A21" s="11"/>
      <c r="B21" s="11"/>
      <c r="C21" s="11">
        <v>7</v>
      </c>
      <c r="D21" s="59">
        <f t="shared" si="10"/>
        <v>24528.006800000003</v>
      </c>
      <c r="E21" s="59">
        <f t="shared" si="3"/>
        <v>12212.9</v>
      </c>
      <c r="F21" s="54">
        <f>IF($F$9="A",Data!$N$6,IF($F$9="B",Data!$N$7,IF($F$9="C",Data!$N$8,IF($F$9="D",Data!$N$9,0))))</f>
        <v>951.72</v>
      </c>
      <c r="G21" s="57">
        <f t="shared" si="4"/>
        <v>37692.626800000005</v>
      </c>
      <c r="H21" s="58">
        <f t="shared" si="0"/>
        <v>2044.0005666666668</v>
      </c>
      <c r="I21" s="58">
        <f t="shared" si="5"/>
        <v>1017.7416666666667</v>
      </c>
      <c r="J21" s="58">
        <f t="shared" si="6"/>
        <v>79.31</v>
      </c>
      <c r="K21" s="57">
        <f t="shared" si="7"/>
        <v>3141.0522333333333</v>
      </c>
      <c r="L21" s="55">
        <f t="shared" si="1"/>
        <v>67.200018630136995</v>
      </c>
      <c r="M21" s="55">
        <f t="shared" si="2"/>
        <v>33.46</v>
      </c>
      <c r="N21" s="55">
        <f t="shared" si="8"/>
        <v>2.6074520547945208</v>
      </c>
      <c r="O21" s="56">
        <f t="shared" si="9"/>
        <v>103.26747068493151</v>
      </c>
    </row>
    <row r="22" spans="1:15" ht="14.1" customHeight="1" x14ac:dyDescent="0.2">
      <c r="A22" s="11"/>
      <c r="B22" s="11"/>
      <c r="C22" s="11">
        <v>8</v>
      </c>
      <c r="D22" s="59">
        <f t="shared" si="10"/>
        <v>25136.139200000001</v>
      </c>
      <c r="E22" s="59">
        <f t="shared" si="3"/>
        <v>12212.9</v>
      </c>
      <c r="F22" s="54">
        <f>IF($F$9="A",Data!$N$6,IF($F$9="B",Data!$N$7,IF($F$9="C",Data!$N$8,IF($F$9="D",Data!$N$9,0))))</f>
        <v>951.72</v>
      </c>
      <c r="G22" s="57">
        <f t="shared" si="4"/>
        <v>38300.7592</v>
      </c>
      <c r="H22" s="58">
        <f t="shared" si="0"/>
        <v>2094.6782666666668</v>
      </c>
      <c r="I22" s="58">
        <f t="shared" si="5"/>
        <v>1017.7416666666667</v>
      </c>
      <c r="J22" s="58">
        <f t="shared" si="6"/>
        <v>79.31</v>
      </c>
      <c r="K22" s="57">
        <f t="shared" si="7"/>
        <v>3191.7299333333335</v>
      </c>
      <c r="L22" s="55">
        <f t="shared" si="1"/>
        <v>68.866134794520548</v>
      </c>
      <c r="M22" s="55">
        <f t="shared" si="2"/>
        <v>33.46</v>
      </c>
      <c r="N22" s="55">
        <f t="shared" si="8"/>
        <v>2.6074520547945208</v>
      </c>
      <c r="O22" s="56">
        <f t="shared" si="9"/>
        <v>104.93358684931508</v>
      </c>
    </row>
    <row r="23" spans="1:15" ht="14.1" customHeight="1" x14ac:dyDescent="0.2">
      <c r="A23" s="11"/>
      <c r="B23" s="11"/>
      <c r="C23" s="11">
        <v>9</v>
      </c>
      <c r="D23" s="59">
        <f t="shared" si="10"/>
        <v>25744.271600000004</v>
      </c>
      <c r="E23" s="59">
        <f t="shared" si="3"/>
        <v>12212.9</v>
      </c>
      <c r="F23" s="54">
        <f>IF($F$9="A",Data!$N$6,IF($F$9="B",Data!$N$7,IF($F$9="C",Data!$N$8,IF($F$9="D",Data!$N$9,0))))</f>
        <v>951.72</v>
      </c>
      <c r="G23" s="57">
        <f t="shared" si="4"/>
        <v>38908.891600000003</v>
      </c>
      <c r="H23" s="58">
        <f t="shared" si="0"/>
        <v>2145.355966666667</v>
      </c>
      <c r="I23" s="58">
        <f t="shared" si="5"/>
        <v>1017.7416666666667</v>
      </c>
      <c r="J23" s="58">
        <f t="shared" si="6"/>
        <v>79.31</v>
      </c>
      <c r="K23" s="57">
        <f t="shared" si="7"/>
        <v>3242.4076333333337</v>
      </c>
      <c r="L23" s="55">
        <f t="shared" si="1"/>
        <v>70.532250958904115</v>
      </c>
      <c r="M23" s="55">
        <f t="shared" si="2"/>
        <v>33.46</v>
      </c>
      <c r="N23" s="55">
        <f t="shared" si="8"/>
        <v>2.6074520547945208</v>
      </c>
      <c r="O23" s="56">
        <f t="shared" si="9"/>
        <v>106.59970301369864</v>
      </c>
    </row>
    <row r="24" spans="1:15" ht="14.1" customHeight="1" x14ac:dyDescent="0.2">
      <c r="A24" s="11"/>
      <c r="B24" s="11"/>
      <c r="C24" s="11">
        <v>10</v>
      </c>
      <c r="D24" s="59">
        <f t="shared" si="10"/>
        <v>26352.404000000002</v>
      </c>
      <c r="E24" s="59">
        <f t="shared" si="3"/>
        <v>12212.9</v>
      </c>
      <c r="F24" s="54">
        <f>IF($F$9="A",Data!$N$6,IF($F$9="B",Data!$N$7,IF($F$9="C",Data!$N$8,IF($F$9="D",Data!$N$9,0))))</f>
        <v>951.72</v>
      </c>
      <c r="G24" s="57">
        <f t="shared" si="4"/>
        <v>39517.024000000005</v>
      </c>
      <c r="H24" s="58">
        <f t="shared" si="0"/>
        <v>2196.0336666666667</v>
      </c>
      <c r="I24" s="58">
        <f t="shared" si="5"/>
        <v>1017.7416666666667</v>
      </c>
      <c r="J24" s="58">
        <f t="shared" si="6"/>
        <v>79.31</v>
      </c>
      <c r="K24" s="57">
        <f t="shared" si="7"/>
        <v>3293.0853333333334</v>
      </c>
      <c r="L24" s="55">
        <f t="shared" si="1"/>
        <v>72.198367123287682</v>
      </c>
      <c r="M24" s="55">
        <f t="shared" si="2"/>
        <v>33.46</v>
      </c>
      <c r="N24" s="55">
        <f t="shared" si="8"/>
        <v>2.6074520547945208</v>
      </c>
      <c r="O24" s="56">
        <f t="shared" si="9"/>
        <v>108.26581917808221</v>
      </c>
    </row>
    <row r="25" spans="1:15" ht="14.1" customHeight="1" x14ac:dyDescent="0.2">
      <c r="A25" s="11"/>
      <c r="B25" s="11"/>
      <c r="C25" s="11">
        <v>11</v>
      </c>
      <c r="D25" s="59">
        <f t="shared" si="10"/>
        <v>26960.536400000005</v>
      </c>
      <c r="E25" s="59">
        <f t="shared" si="3"/>
        <v>12212.9</v>
      </c>
      <c r="F25" s="54">
        <f>IF($F$9="A",Data!$N$6,IF($F$9="B",Data!$N$7,IF($F$9="C",Data!$N$8,IF($F$9="D",Data!$N$9,0))))</f>
        <v>951.72</v>
      </c>
      <c r="G25" s="57">
        <f t="shared" si="4"/>
        <v>40125.156400000007</v>
      </c>
      <c r="H25" s="58">
        <f t="shared" si="0"/>
        <v>2246.7113666666669</v>
      </c>
      <c r="I25" s="58">
        <f t="shared" si="5"/>
        <v>1017.7416666666667</v>
      </c>
      <c r="J25" s="58">
        <f t="shared" si="6"/>
        <v>79.31</v>
      </c>
      <c r="K25" s="57">
        <f t="shared" si="7"/>
        <v>3343.7630333333336</v>
      </c>
      <c r="L25" s="55">
        <f t="shared" si="1"/>
        <v>73.864483287671248</v>
      </c>
      <c r="M25" s="55">
        <f t="shared" si="2"/>
        <v>33.46</v>
      </c>
      <c r="N25" s="55">
        <f t="shared" si="8"/>
        <v>2.6074520547945208</v>
      </c>
      <c r="O25" s="56">
        <f t="shared" si="9"/>
        <v>109.93193534246578</v>
      </c>
    </row>
    <row r="26" spans="1:15" ht="14.1" customHeight="1" x14ac:dyDescent="0.2">
      <c r="A26" s="11"/>
      <c r="B26" s="11"/>
      <c r="C26" s="11">
        <v>12</v>
      </c>
      <c r="D26" s="59">
        <f t="shared" si="10"/>
        <v>27568.668800000003</v>
      </c>
      <c r="E26" s="59">
        <f t="shared" si="3"/>
        <v>12212.9</v>
      </c>
      <c r="F26" s="54">
        <f>IF($F$9="A",Data!$N$6,IF($F$9="B",Data!$N$7,IF($F$9="C",Data!$N$8,IF($F$9="D",Data!$N$9,0))))</f>
        <v>951.72</v>
      </c>
      <c r="G26" s="57">
        <f t="shared" si="4"/>
        <v>40733.288800000002</v>
      </c>
      <c r="H26" s="58">
        <f t="shared" si="0"/>
        <v>2297.3890666666671</v>
      </c>
      <c r="I26" s="58">
        <f t="shared" si="5"/>
        <v>1017.7416666666667</v>
      </c>
      <c r="J26" s="58">
        <f t="shared" si="6"/>
        <v>79.31</v>
      </c>
      <c r="K26" s="57">
        <f t="shared" si="7"/>
        <v>3394.4407333333338</v>
      </c>
      <c r="L26" s="55">
        <f t="shared" si="1"/>
        <v>75.530599452054801</v>
      </c>
      <c r="M26" s="55">
        <f t="shared" si="2"/>
        <v>33.46</v>
      </c>
      <c r="N26" s="55">
        <f t="shared" si="8"/>
        <v>2.6074520547945208</v>
      </c>
      <c r="O26" s="56">
        <f t="shared" si="9"/>
        <v>111.59805150684932</v>
      </c>
    </row>
    <row r="27" spans="1:15" ht="14.1" customHeight="1" x14ac:dyDescent="0.2">
      <c r="A27" s="11"/>
      <c r="B27" s="11"/>
      <c r="C27" s="11">
        <v>13</v>
      </c>
      <c r="D27" s="59">
        <f t="shared" si="10"/>
        <v>28176.801200000002</v>
      </c>
      <c r="E27" s="59">
        <f t="shared" si="3"/>
        <v>12212.9</v>
      </c>
      <c r="F27" s="54">
        <f>IF($F$9="A",Data!$N$6,IF($F$9="B",Data!$N$7,IF($F$9="C",Data!$N$8,IF($F$9="D",Data!$N$9,0))))</f>
        <v>951.72</v>
      </c>
      <c r="G27" s="57">
        <f t="shared" si="4"/>
        <v>41341.421200000004</v>
      </c>
      <c r="H27" s="58">
        <f t="shared" si="0"/>
        <v>2348.0667666666668</v>
      </c>
      <c r="I27" s="58">
        <f t="shared" si="5"/>
        <v>1017.7416666666667</v>
      </c>
      <c r="J27" s="58">
        <f t="shared" si="6"/>
        <v>79.31</v>
      </c>
      <c r="K27" s="57">
        <f t="shared" si="7"/>
        <v>3445.1184333333335</v>
      </c>
      <c r="L27" s="55">
        <f t="shared" si="1"/>
        <v>77.196715616438354</v>
      </c>
      <c r="M27" s="55">
        <f t="shared" si="2"/>
        <v>33.46</v>
      </c>
      <c r="N27" s="55">
        <f t="shared" si="8"/>
        <v>2.6074520547945208</v>
      </c>
      <c r="O27" s="56">
        <f t="shared" si="9"/>
        <v>113.26416767123288</v>
      </c>
    </row>
    <row r="28" spans="1:15" ht="14.1" customHeight="1" x14ac:dyDescent="0.2">
      <c r="A28" s="11"/>
      <c r="B28" s="11"/>
      <c r="C28" s="11">
        <v>14</v>
      </c>
      <c r="D28" s="59">
        <f t="shared" si="10"/>
        <v>28784.933600000004</v>
      </c>
      <c r="E28" s="59">
        <f t="shared" si="3"/>
        <v>12212.9</v>
      </c>
      <c r="F28" s="54">
        <f>IF($F$9="A",Data!$N$6,IF($F$9="B",Data!$N$7,IF($F$9="C",Data!$N$8,IF($F$9="D",Data!$N$9,0))))</f>
        <v>951.72</v>
      </c>
      <c r="G28" s="57">
        <f t="shared" si="4"/>
        <v>41949.553600000007</v>
      </c>
      <c r="H28" s="58">
        <f t="shared" si="0"/>
        <v>2398.744466666667</v>
      </c>
      <c r="I28" s="58">
        <f t="shared" si="5"/>
        <v>1017.7416666666667</v>
      </c>
      <c r="J28" s="58">
        <f t="shared" si="6"/>
        <v>79.31</v>
      </c>
      <c r="K28" s="57">
        <f t="shared" si="7"/>
        <v>3495.7961333333337</v>
      </c>
      <c r="L28" s="55">
        <f t="shared" si="1"/>
        <v>78.862831780821935</v>
      </c>
      <c r="M28" s="55">
        <f t="shared" si="2"/>
        <v>33.46</v>
      </c>
      <c r="N28" s="55">
        <f t="shared" si="8"/>
        <v>2.6074520547945208</v>
      </c>
      <c r="O28" s="56">
        <f t="shared" si="9"/>
        <v>114.93028383561645</v>
      </c>
    </row>
    <row r="29" spans="1:15" ht="14.1" customHeight="1" x14ac:dyDescent="0.2">
      <c r="A29" s="11"/>
      <c r="B29" s="11"/>
      <c r="C29" s="11">
        <v>15</v>
      </c>
      <c r="D29" s="59">
        <f t="shared" si="10"/>
        <v>29393.066000000003</v>
      </c>
      <c r="E29" s="59">
        <f t="shared" si="3"/>
        <v>12212.9</v>
      </c>
      <c r="F29" s="54">
        <f>IF($F$9="A",Data!$N$6,IF($F$9="B",Data!$N$7,IF($F$9="C",Data!$N$8,IF($F$9="D",Data!$N$9,0))))</f>
        <v>951.72</v>
      </c>
      <c r="G29" s="57">
        <f t="shared" si="4"/>
        <v>42557.686000000002</v>
      </c>
      <c r="H29" s="58">
        <f t="shared" si="0"/>
        <v>2449.4221666666667</v>
      </c>
      <c r="I29" s="58">
        <f t="shared" si="5"/>
        <v>1017.7416666666667</v>
      </c>
      <c r="J29" s="58">
        <f t="shared" si="6"/>
        <v>79.31</v>
      </c>
      <c r="K29" s="57">
        <f t="shared" si="7"/>
        <v>3546.4738333333335</v>
      </c>
      <c r="L29" s="55">
        <f t="shared" si="1"/>
        <v>80.528947945205488</v>
      </c>
      <c r="M29" s="55">
        <f t="shared" si="2"/>
        <v>33.46</v>
      </c>
      <c r="N29" s="55">
        <f t="shared" si="8"/>
        <v>2.6074520547945208</v>
      </c>
      <c r="O29" s="56">
        <f t="shared" si="9"/>
        <v>116.59640000000002</v>
      </c>
    </row>
    <row r="30" spans="1:15" ht="14.1" customHeight="1" x14ac:dyDescent="0.2">
      <c r="A30" s="11"/>
      <c r="B30" s="11"/>
      <c r="C30" s="11">
        <v>16</v>
      </c>
      <c r="D30" s="59">
        <f t="shared" si="10"/>
        <v>30001.198400000001</v>
      </c>
      <c r="E30" s="59">
        <f t="shared" si="3"/>
        <v>12212.9</v>
      </c>
      <c r="F30" s="54">
        <f>IF($F$9="A",Data!$N$6,IF($F$9="B",Data!$N$7,IF($F$9="C",Data!$N$8,IF($F$9="D",Data!$N$9,0))))</f>
        <v>951.72</v>
      </c>
      <c r="G30" s="57">
        <f t="shared" si="4"/>
        <v>43165.818400000004</v>
      </c>
      <c r="H30" s="58">
        <f t="shared" si="0"/>
        <v>2500.0998666666669</v>
      </c>
      <c r="I30" s="58">
        <f t="shared" si="5"/>
        <v>1017.7416666666667</v>
      </c>
      <c r="J30" s="58">
        <f t="shared" si="6"/>
        <v>79.31</v>
      </c>
      <c r="K30" s="57">
        <f t="shared" si="7"/>
        <v>3597.1515333333336</v>
      </c>
      <c r="L30" s="55">
        <f t="shared" si="1"/>
        <v>82.19506410958904</v>
      </c>
      <c r="M30" s="55">
        <f t="shared" si="2"/>
        <v>33.46</v>
      </c>
      <c r="N30" s="55">
        <f t="shared" si="8"/>
        <v>2.6074520547945208</v>
      </c>
      <c r="O30" s="56">
        <f t="shared" si="9"/>
        <v>118.26251616438356</v>
      </c>
    </row>
    <row r="31" spans="1:15" ht="14.1" customHeight="1" x14ac:dyDescent="0.2">
      <c r="A31" s="11"/>
      <c r="B31" s="11"/>
      <c r="C31" s="11">
        <v>17</v>
      </c>
      <c r="D31" s="59">
        <f t="shared" si="10"/>
        <v>30609.330800000003</v>
      </c>
      <c r="E31" s="59">
        <f t="shared" si="3"/>
        <v>12212.9</v>
      </c>
      <c r="F31" s="54">
        <f>IF($F$9="A",Data!$N$6,IF($F$9="B",Data!$N$7,IF($F$9="C",Data!$N$8,IF($F$9="D",Data!$N$9,0))))</f>
        <v>951.72</v>
      </c>
      <c r="G31" s="57">
        <f t="shared" si="4"/>
        <v>43773.950800000006</v>
      </c>
      <c r="H31" s="58">
        <f t="shared" si="0"/>
        <v>2550.7775666666671</v>
      </c>
      <c r="I31" s="58">
        <f t="shared" si="5"/>
        <v>1017.7416666666667</v>
      </c>
      <c r="J31" s="58">
        <f t="shared" si="6"/>
        <v>79.31</v>
      </c>
      <c r="K31" s="57">
        <f t="shared" si="7"/>
        <v>3647.8292333333338</v>
      </c>
      <c r="L31" s="55">
        <f t="shared" si="1"/>
        <v>83.861180273972607</v>
      </c>
      <c r="M31" s="55">
        <f t="shared" si="2"/>
        <v>33.46</v>
      </c>
      <c r="N31" s="55">
        <f t="shared" si="8"/>
        <v>2.6074520547945208</v>
      </c>
      <c r="O31" s="56">
        <f t="shared" si="9"/>
        <v>119.92863232876712</v>
      </c>
    </row>
    <row r="32" spans="1:15" ht="14.1" customHeight="1" x14ac:dyDescent="0.2">
      <c r="A32" s="11"/>
      <c r="B32" s="11"/>
      <c r="C32" s="11">
        <v>18</v>
      </c>
      <c r="D32" s="59">
        <f t="shared" si="10"/>
        <v>31217.463200000006</v>
      </c>
      <c r="E32" s="59">
        <f t="shared" si="3"/>
        <v>12212.9</v>
      </c>
      <c r="F32" s="54">
        <f>IF($F$9="A",Data!$N$6,IF($F$9="B",Data!$N$7,IF($F$9="C",Data!$N$8,IF($F$9="D",Data!$N$9,0))))</f>
        <v>951.72</v>
      </c>
      <c r="G32" s="57">
        <f t="shared" si="4"/>
        <v>44382.083200000008</v>
      </c>
      <c r="H32" s="58">
        <f t="shared" si="0"/>
        <v>2601.4552666666673</v>
      </c>
      <c r="I32" s="58">
        <f t="shared" si="5"/>
        <v>1017.7416666666667</v>
      </c>
      <c r="J32" s="58">
        <f t="shared" si="6"/>
        <v>79.31</v>
      </c>
      <c r="K32" s="57">
        <f t="shared" si="7"/>
        <v>3698.506933333334</v>
      </c>
      <c r="L32" s="55">
        <f t="shared" si="1"/>
        <v>85.527296438356174</v>
      </c>
      <c r="M32" s="55">
        <f t="shared" si="2"/>
        <v>33.46</v>
      </c>
      <c r="N32" s="55">
        <f t="shared" si="8"/>
        <v>2.6074520547945208</v>
      </c>
      <c r="O32" s="56">
        <f t="shared" si="9"/>
        <v>121.59474849315069</v>
      </c>
    </row>
    <row r="33" spans="1:15" ht="14.1" customHeight="1" x14ac:dyDescent="0.2">
      <c r="A33" s="11"/>
      <c r="B33" s="11"/>
      <c r="C33" s="11">
        <v>19</v>
      </c>
      <c r="D33" s="59">
        <f t="shared" si="10"/>
        <v>31825.595600000001</v>
      </c>
      <c r="E33" s="59">
        <f t="shared" si="3"/>
        <v>12212.9</v>
      </c>
      <c r="F33" s="54">
        <f>IF($F$9="A",Data!$N$6,IF($F$9="B",Data!$N$7,IF($F$9="C",Data!$N$8,IF($F$9="D",Data!$N$9,0))))</f>
        <v>951.72</v>
      </c>
      <c r="G33" s="57">
        <f t="shared" si="4"/>
        <v>44990.215600000003</v>
      </c>
      <c r="H33" s="58">
        <f t="shared" si="0"/>
        <v>2652.1329666666666</v>
      </c>
      <c r="I33" s="58">
        <f t="shared" si="5"/>
        <v>1017.7416666666667</v>
      </c>
      <c r="J33" s="58">
        <f t="shared" si="6"/>
        <v>79.31</v>
      </c>
      <c r="K33" s="57">
        <f t="shared" si="7"/>
        <v>3749.1846333333333</v>
      </c>
      <c r="L33" s="55">
        <f t="shared" si="1"/>
        <v>87.193412602739727</v>
      </c>
      <c r="M33" s="55">
        <f t="shared" si="2"/>
        <v>33.46</v>
      </c>
      <c r="N33" s="55">
        <f t="shared" si="8"/>
        <v>2.6074520547945208</v>
      </c>
      <c r="O33" s="56">
        <f t="shared" si="9"/>
        <v>123.26086465753426</v>
      </c>
    </row>
    <row r="34" spans="1:15" ht="14.1" customHeight="1" x14ac:dyDescent="0.2">
      <c r="A34" s="11"/>
      <c r="B34" s="11"/>
      <c r="C34" s="11">
        <v>20</v>
      </c>
      <c r="D34" s="59">
        <f t="shared" si="10"/>
        <v>32433.728000000003</v>
      </c>
      <c r="E34" s="59">
        <f t="shared" si="3"/>
        <v>12212.9</v>
      </c>
      <c r="F34" s="54">
        <f>IF($F$9="A",Data!$N$6,IF($F$9="B",Data!$N$7,IF($F$9="C",Data!$N$8,IF($F$9="D",Data!$N$9,0))))</f>
        <v>951.72</v>
      </c>
      <c r="G34" s="57">
        <f t="shared" si="4"/>
        <v>45598.348000000005</v>
      </c>
      <c r="H34" s="58">
        <f t="shared" si="0"/>
        <v>2702.8106666666667</v>
      </c>
      <c r="I34" s="58">
        <f t="shared" si="5"/>
        <v>1017.7416666666667</v>
      </c>
      <c r="J34" s="58">
        <f t="shared" si="6"/>
        <v>79.31</v>
      </c>
      <c r="K34" s="57">
        <f t="shared" si="7"/>
        <v>3799.8623333333335</v>
      </c>
      <c r="L34" s="55">
        <f t="shared" si="1"/>
        <v>88.859528767123294</v>
      </c>
      <c r="M34" s="55">
        <f t="shared" si="2"/>
        <v>33.46</v>
      </c>
      <c r="N34" s="55">
        <f t="shared" si="8"/>
        <v>2.6074520547945208</v>
      </c>
      <c r="O34" s="56">
        <f t="shared" si="9"/>
        <v>124.92698082191782</v>
      </c>
    </row>
    <row r="35" spans="1:15" ht="14.1" customHeight="1" x14ac:dyDescent="0.2">
      <c r="A35" s="11"/>
      <c r="B35" s="11"/>
      <c r="C35" s="11">
        <v>21</v>
      </c>
      <c r="D35" s="59">
        <f t="shared" si="10"/>
        <v>33041.860400000005</v>
      </c>
      <c r="E35" s="59">
        <f t="shared" si="3"/>
        <v>12212.9</v>
      </c>
      <c r="F35" s="54">
        <f>IF($F$9="A",Data!$N$6,IF($F$9="B",Data!$N$7,IF($F$9="C",Data!$N$8,IF($F$9="D",Data!$N$9,0))))</f>
        <v>951.72</v>
      </c>
      <c r="G35" s="57">
        <f t="shared" si="4"/>
        <v>46206.480400000008</v>
      </c>
      <c r="H35" s="58">
        <f t="shared" si="0"/>
        <v>2753.4883666666669</v>
      </c>
      <c r="I35" s="58">
        <f t="shared" si="5"/>
        <v>1017.7416666666667</v>
      </c>
      <c r="J35" s="58">
        <f t="shared" si="6"/>
        <v>79.31</v>
      </c>
      <c r="K35" s="57">
        <f t="shared" si="7"/>
        <v>3850.5400333333337</v>
      </c>
      <c r="L35" s="55">
        <f t="shared" si="1"/>
        <v>90.525644931506861</v>
      </c>
      <c r="M35" s="55">
        <f t="shared" si="2"/>
        <v>33.46</v>
      </c>
      <c r="N35" s="55">
        <f t="shared" si="8"/>
        <v>2.6074520547945208</v>
      </c>
      <c r="O35" s="56">
        <f t="shared" si="9"/>
        <v>126.59309698630139</v>
      </c>
    </row>
    <row r="36" spans="1:15" ht="14.1" customHeight="1" x14ac:dyDescent="0.2">
      <c r="A36" s="11"/>
      <c r="B36" s="11"/>
      <c r="C36" s="11">
        <v>22</v>
      </c>
      <c r="D36" s="59">
        <f t="shared" si="10"/>
        <v>33649.992800000007</v>
      </c>
      <c r="E36" s="59">
        <f t="shared" si="3"/>
        <v>12212.9</v>
      </c>
      <c r="F36" s="54">
        <f>IF($F$9="A",Data!$N$6,IF($F$9="B",Data!$N$7,IF($F$9="C",Data!$N$8,IF($F$9="D",Data!$N$9,0))))</f>
        <v>951.72</v>
      </c>
      <c r="G36" s="57">
        <f t="shared" si="4"/>
        <v>46814.61280000001</v>
      </c>
      <c r="H36" s="58">
        <f t="shared" si="0"/>
        <v>2804.1660666666671</v>
      </c>
      <c r="I36" s="58">
        <f t="shared" si="5"/>
        <v>1017.7416666666667</v>
      </c>
      <c r="J36" s="58">
        <f t="shared" si="6"/>
        <v>79.31</v>
      </c>
      <c r="K36" s="57">
        <f t="shared" si="7"/>
        <v>3901.2177333333339</v>
      </c>
      <c r="L36" s="55">
        <f t="shared" si="1"/>
        <v>92.191761095890428</v>
      </c>
      <c r="M36" s="55">
        <f t="shared" si="2"/>
        <v>33.46</v>
      </c>
      <c r="N36" s="55">
        <f t="shared" si="8"/>
        <v>2.6074520547945208</v>
      </c>
      <c r="O36" s="56">
        <f t="shared" si="9"/>
        <v>128.25921315068496</v>
      </c>
    </row>
    <row r="37" spans="1:15" ht="14.1" customHeight="1" x14ac:dyDescent="0.2">
      <c r="A37" s="11"/>
      <c r="B37" s="11"/>
      <c r="C37" s="11">
        <v>23</v>
      </c>
      <c r="D37" s="59">
        <f t="shared" si="10"/>
        <v>34258.125200000002</v>
      </c>
      <c r="E37" s="59">
        <f t="shared" si="3"/>
        <v>12212.9</v>
      </c>
      <c r="F37" s="54">
        <f>IF($F$9="A",Data!$N$6,IF($F$9="B",Data!$N$7,IF($F$9="C",Data!$N$8,IF($F$9="D",Data!$N$9,0))))</f>
        <v>951.72</v>
      </c>
      <c r="G37" s="57">
        <f t="shared" si="4"/>
        <v>47422.745200000005</v>
      </c>
      <c r="H37" s="58">
        <f t="shared" si="0"/>
        <v>2854.8437666666669</v>
      </c>
      <c r="I37" s="58">
        <f t="shared" si="5"/>
        <v>1017.7416666666667</v>
      </c>
      <c r="J37" s="58">
        <f t="shared" si="6"/>
        <v>79.31</v>
      </c>
      <c r="K37" s="57">
        <f t="shared" si="7"/>
        <v>3951.8954333333336</v>
      </c>
      <c r="L37" s="55">
        <f t="shared" si="1"/>
        <v>93.85787726027398</v>
      </c>
      <c r="M37" s="55">
        <f t="shared" si="2"/>
        <v>33.46</v>
      </c>
      <c r="N37" s="55">
        <f t="shared" si="8"/>
        <v>2.6074520547945208</v>
      </c>
      <c r="O37" s="56">
        <f t="shared" si="9"/>
        <v>129.9253293150685</v>
      </c>
    </row>
    <row r="38" spans="1:15" ht="14.1" customHeight="1" x14ac:dyDescent="0.2">
      <c r="A38" s="11"/>
      <c r="B38" s="11"/>
      <c r="C38" s="11">
        <v>24</v>
      </c>
      <c r="D38" s="59">
        <f t="shared" si="10"/>
        <v>34866.257600000004</v>
      </c>
      <c r="E38" s="59">
        <f t="shared" si="3"/>
        <v>12212.9</v>
      </c>
      <c r="F38" s="54">
        <f>IF($F$9="A",Data!$N$6,IF($F$9="B",Data!$N$7,IF($F$9="C",Data!$N$8,IF($F$9="D",Data!$N$9,0))))</f>
        <v>951.72</v>
      </c>
      <c r="G38" s="57">
        <f t="shared" si="4"/>
        <v>48030.877600000007</v>
      </c>
      <c r="H38" s="58">
        <f t="shared" si="0"/>
        <v>2905.521466666667</v>
      </c>
      <c r="I38" s="58">
        <f t="shared" si="5"/>
        <v>1017.7416666666667</v>
      </c>
      <c r="J38" s="58">
        <f t="shared" si="6"/>
        <v>79.31</v>
      </c>
      <c r="K38" s="57">
        <f t="shared" si="7"/>
        <v>4002.5731333333338</v>
      </c>
      <c r="L38" s="55">
        <f t="shared" si="1"/>
        <v>95.523993424657547</v>
      </c>
      <c r="M38" s="55">
        <f t="shared" si="2"/>
        <v>33.46</v>
      </c>
      <c r="N38" s="55">
        <f t="shared" si="8"/>
        <v>2.6074520547945208</v>
      </c>
      <c r="O38" s="56">
        <f t="shared" si="9"/>
        <v>131.59144547945206</v>
      </c>
    </row>
    <row r="39" spans="1:15" ht="14.1" customHeight="1" x14ac:dyDescent="0.2">
      <c r="A39" s="11"/>
      <c r="B39" s="11"/>
      <c r="C39" s="11">
        <v>25</v>
      </c>
      <c r="D39" s="59">
        <f t="shared" si="10"/>
        <v>35474.39</v>
      </c>
      <c r="E39" s="59">
        <f t="shared" si="3"/>
        <v>12212.9</v>
      </c>
      <c r="F39" s="54">
        <f>IF($F$9="A",Data!$N$6,IF($F$9="B",Data!$N$7,IF($F$9="C",Data!$N$8,IF($F$9="D",Data!$N$9,0))))</f>
        <v>951.72</v>
      </c>
      <c r="G39" s="57">
        <f t="shared" si="4"/>
        <v>48639.01</v>
      </c>
      <c r="H39" s="58">
        <f t="shared" si="0"/>
        <v>2956.1991666666668</v>
      </c>
      <c r="I39" s="58">
        <f t="shared" si="5"/>
        <v>1017.7416666666667</v>
      </c>
      <c r="J39" s="58">
        <f t="shared" si="6"/>
        <v>79.31</v>
      </c>
      <c r="K39" s="57">
        <f t="shared" si="7"/>
        <v>4053.2508333333335</v>
      </c>
      <c r="L39" s="55">
        <f t="shared" si="1"/>
        <v>97.1901095890411</v>
      </c>
      <c r="M39" s="55">
        <f t="shared" si="2"/>
        <v>33.46</v>
      </c>
      <c r="N39" s="55">
        <f t="shared" si="8"/>
        <v>2.6074520547945208</v>
      </c>
      <c r="O39" s="56">
        <f t="shared" si="9"/>
        <v>133.25756164383563</v>
      </c>
    </row>
    <row r="40" spans="1:15" ht="14.1" customHeight="1" x14ac:dyDescent="0.2">
      <c r="A40" s="11"/>
      <c r="B40" s="11"/>
      <c r="C40" s="11">
        <v>26</v>
      </c>
      <c r="D40" s="59">
        <f t="shared" si="10"/>
        <v>36082.522400000002</v>
      </c>
      <c r="E40" s="59">
        <f t="shared" si="3"/>
        <v>12212.9</v>
      </c>
      <c r="F40" s="54">
        <f>IF($F$9="A",Data!$N$6,IF($F$9="B",Data!$N$7,IF($F$9="C",Data!$N$8,IF($F$9="D",Data!$N$9,0))))</f>
        <v>951.72</v>
      </c>
      <c r="G40" s="57">
        <f t="shared" si="4"/>
        <v>49247.142400000004</v>
      </c>
      <c r="H40" s="58">
        <f t="shared" si="0"/>
        <v>3006.876866666667</v>
      </c>
      <c r="I40" s="58">
        <f t="shared" si="5"/>
        <v>1017.7416666666667</v>
      </c>
      <c r="J40" s="58">
        <f t="shared" si="6"/>
        <v>79.31</v>
      </c>
      <c r="K40" s="57">
        <f t="shared" si="7"/>
        <v>4103.9285333333337</v>
      </c>
      <c r="L40" s="55">
        <f t="shared" si="1"/>
        <v>98.856225753424667</v>
      </c>
      <c r="M40" s="55">
        <f t="shared" si="2"/>
        <v>33.46</v>
      </c>
      <c r="N40" s="55">
        <f t="shared" si="8"/>
        <v>2.6074520547945208</v>
      </c>
      <c r="O40" s="56">
        <f t="shared" si="9"/>
        <v>134.9236778082192</v>
      </c>
    </row>
    <row r="41" spans="1:15" ht="14.1" customHeight="1" x14ac:dyDescent="0.2">
      <c r="A41" s="11"/>
      <c r="B41" s="11"/>
      <c r="C41" s="11">
        <v>27</v>
      </c>
      <c r="D41" s="59">
        <f t="shared" si="10"/>
        <v>36690.654800000004</v>
      </c>
      <c r="E41" s="59">
        <f t="shared" si="3"/>
        <v>12212.9</v>
      </c>
      <c r="F41" s="54">
        <f>IF($F$9="A",Data!$N$6,IF($F$9="B",Data!$N$7,IF($F$9="C",Data!$N$8,IF($F$9="D",Data!$N$9,0))))</f>
        <v>951.72</v>
      </c>
      <c r="G41" s="57">
        <f t="shared" si="4"/>
        <v>49855.274800000007</v>
      </c>
      <c r="H41" s="58">
        <f t="shared" si="0"/>
        <v>3057.5545666666671</v>
      </c>
      <c r="I41" s="58">
        <f t="shared" si="5"/>
        <v>1017.7416666666667</v>
      </c>
      <c r="J41" s="58">
        <f t="shared" si="6"/>
        <v>79.31</v>
      </c>
      <c r="K41" s="57">
        <f t="shared" si="7"/>
        <v>4154.6062333333339</v>
      </c>
      <c r="L41" s="55">
        <f t="shared" si="1"/>
        <v>100.52234191780823</v>
      </c>
      <c r="M41" s="55">
        <f t="shared" si="2"/>
        <v>33.46</v>
      </c>
      <c r="N41" s="55">
        <f t="shared" si="8"/>
        <v>2.6074520547945208</v>
      </c>
      <c r="O41" s="56">
        <f t="shared" si="9"/>
        <v>136.58979397260276</v>
      </c>
    </row>
    <row r="42" spans="1:15" ht="14.1" customHeight="1" x14ac:dyDescent="0.2">
      <c r="A42" s="11"/>
      <c r="B42" s="11"/>
      <c r="C42" s="11">
        <v>28</v>
      </c>
      <c r="D42" s="59">
        <f t="shared" si="10"/>
        <v>37298.787200000006</v>
      </c>
      <c r="E42" s="59">
        <f t="shared" si="3"/>
        <v>12212.9</v>
      </c>
      <c r="F42" s="54">
        <f>IF($F$9="A",Data!$N$6,IF($F$9="B",Data!$N$7,IF($F$9="C",Data!$N$8,IF($F$9="D",Data!$N$9,0))))</f>
        <v>951.72</v>
      </c>
      <c r="G42" s="57">
        <f t="shared" si="4"/>
        <v>50463.407200000009</v>
      </c>
      <c r="H42" s="58">
        <f t="shared" si="0"/>
        <v>3108.2322666666673</v>
      </c>
      <c r="I42" s="58">
        <f t="shared" si="5"/>
        <v>1017.7416666666667</v>
      </c>
      <c r="J42" s="58">
        <f t="shared" si="6"/>
        <v>79.31</v>
      </c>
      <c r="K42" s="57">
        <f t="shared" si="7"/>
        <v>4205.2839333333341</v>
      </c>
      <c r="L42" s="55">
        <f t="shared" si="1"/>
        <v>102.1884580821918</v>
      </c>
      <c r="M42" s="55">
        <f t="shared" si="2"/>
        <v>33.46</v>
      </c>
      <c r="N42" s="55">
        <f t="shared" si="8"/>
        <v>2.6074520547945208</v>
      </c>
      <c r="O42" s="56">
        <f>SUM(L42:N42)</f>
        <v>138.25591013698633</v>
      </c>
    </row>
    <row r="43" spans="1:15" ht="14.1" customHeight="1" x14ac:dyDescent="0.2">
      <c r="A43" s="11"/>
      <c r="B43" s="11"/>
      <c r="C43" s="11">
        <v>29</v>
      </c>
      <c r="D43" s="59">
        <f t="shared" si="10"/>
        <v>37906.919600000008</v>
      </c>
      <c r="E43" s="59">
        <f t="shared" si="3"/>
        <v>12212.9</v>
      </c>
      <c r="F43" s="54">
        <f>IF($F$9="A",Data!$N$6,IF($F$9="B",Data!$N$7,IF($F$9="C",Data!$N$8,IF($F$9="D",Data!$N$9,0))))</f>
        <v>951.72</v>
      </c>
      <c r="G43" s="57">
        <f t="shared" si="4"/>
        <v>51071.539600000011</v>
      </c>
      <c r="H43" s="58">
        <f t="shared" si="0"/>
        <v>3158.9099666666675</v>
      </c>
      <c r="I43" s="58">
        <f t="shared" si="5"/>
        <v>1017.7416666666667</v>
      </c>
      <c r="J43" s="58">
        <f t="shared" si="6"/>
        <v>79.31</v>
      </c>
      <c r="K43" s="57">
        <f t="shared" si="7"/>
        <v>4255.9616333333342</v>
      </c>
      <c r="L43" s="55">
        <f t="shared" si="1"/>
        <v>103.85457424657537</v>
      </c>
      <c r="M43" s="55">
        <f t="shared" si="2"/>
        <v>33.46</v>
      </c>
      <c r="N43" s="55">
        <f t="shared" si="8"/>
        <v>2.6074520547945208</v>
      </c>
      <c r="O43" s="56">
        <f t="shared" si="9"/>
        <v>139.9220263013699</v>
      </c>
    </row>
    <row r="44" spans="1:15" ht="14.1" customHeight="1" x14ac:dyDescent="0.2">
      <c r="A44" s="11"/>
      <c r="B44" s="11"/>
      <c r="C44" s="11">
        <v>30</v>
      </c>
      <c r="D44" s="59">
        <f t="shared" si="10"/>
        <v>38515.052000000003</v>
      </c>
      <c r="E44" s="59">
        <f t="shared" si="3"/>
        <v>12212.9</v>
      </c>
      <c r="F44" s="54">
        <f>IF($F$9="A",Data!$N$6,IF($F$9="B",Data!$N$7,IF($F$9="C",Data!$N$8,IF($F$9="D",Data!$N$9,0))))</f>
        <v>951.72</v>
      </c>
      <c r="G44" s="57">
        <f t="shared" si="4"/>
        <v>51679.672000000006</v>
      </c>
      <c r="H44" s="58">
        <f t="shared" si="0"/>
        <v>3209.5876666666668</v>
      </c>
      <c r="I44" s="58">
        <f t="shared" si="5"/>
        <v>1017.7416666666667</v>
      </c>
      <c r="J44" s="58">
        <f t="shared" si="6"/>
        <v>79.31</v>
      </c>
      <c r="K44" s="57">
        <f t="shared" si="7"/>
        <v>4306.6393333333335</v>
      </c>
      <c r="L44" s="55">
        <f t="shared" si="1"/>
        <v>105.52069041095891</v>
      </c>
      <c r="M44" s="55">
        <f t="shared" si="2"/>
        <v>33.46</v>
      </c>
      <c r="N44" s="55">
        <f t="shared" si="8"/>
        <v>2.6074520547945208</v>
      </c>
      <c r="O44" s="56">
        <f t="shared" si="9"/>
        <v>141.58814246575344</v>
      </c>
    </row>
    <row r="45" spans="1:15" ht="14.1" customHeight="1" x14ac:dyDescent="0.2">
      <c r="A45" s="11"/>
      <c r="B45" s="11"/>
      <c r="C45" s="11">
        <v>31</v>
      </c>
      <c r="D45" s="59">
        <f t="shared" si="10"/>
        <v>39123.184400000006</v>
      </c>
      <c r="E45" s="59">
        <f t="shared" si="3"/>
        <v>12212.9</v>
      </c>
      <c r="F45" s="54">
        <f>IF($F$9="A",Data!$N$6,IF($F$9="B",Data!$N$7,IF($F$9="C",Data!$N$8,IF($F$9="D",Data!$N$9,0))))</f>
        <v>951.72</v>
      </c>
      <c r="G45" s="57">
        <f t="shared" si="4"/>
        <v>52287.804400000008</v>
      </c>
      <c r="H45" s="58">
        <f t="shared" si="0"/>
        <v>3260.265366666667</v>
      </c>
      <c r="I45" s="58">
        <f t="shared" si="5"/>
        <v>1017.7416666666667</v>
      </c>
      <c r="J45" s="58">
        <f t="shared" si="6"/>
        <v>79.31</v>
      </c>
      <c r="K45" s="57">
        <f t="shared" si="7"/>
        <v>4357.3170333333337</v>
      </c>
      <c r="L45" s="55">
        <f t="shared" si="1"/>
        <v>107.18680657534249</v>
      </c>
      <c r="M45" s="55">
        <f t="shared" si="2"/>
        <v>33.46</v>
      </c>
      <c r="N45" s="55">
        <f t="shared" si="8"/>
        <v>2.6074520547945208</v>
      </c>
      <c r="O45" s="56">
        <f t="shared" si="9"/>
        <v>143.254258630137</v>
      </c>
    </row>
    <row r="46" spans="1:15" ht="14.1" customHeight="1" x14ac:dyDescent="0.2">
      <c r="A46" s="11"/>
      <c r="B46" s="11"/>
      <c r="C46" s="11">
        <v>32</v>
      </c>
      <c r="D46" s="59">
        <f t="shared" si="10"/>
        <v>39731.316800000001</v>
      </c>
      <c r="E46" s="59">
        <f t="shared" si="3"/>
        <v>12212.9</v>
      </c>
      <c r="F46" s="54">
        <f>IF($F$9="A",Data!$N$6,IF($F$9="B",Data!$N$7,IF($F$9="C",Data!$N$8,IF($F$9="D",Data!$N$9,0))))</f>
        <v>951.72</v>
      </c>
      <c r="G46" s="57">
        <f t="shared" si="4"/>
        <v>52895.936800000003</v>
      </c>
      <c r="H46" s="58">
        <f t="shared" si="0"/>
        <v>3310.9430666666667</v>
      </c>
      <c r="I46" s="58">
        <f t="shared" si="5"/>
        <v>1017.7416666666667</v>
      </c>
      <c r="J46" s="58">
        <f t="shared" si="6"/>
        <v>79.31</v>
      </c>
      <c r="K46" s="57">
        <f t="shared" si="7"/>
        <v>4407.9947333333339</v>
      </c>
      <c r="L46" s="55">
        <f t="shared" si="1"/>
        <v>108.85292273972603</v>
      </c>
      <c r="M46" s="55">
        <f t="shared" si="2"/>
        <v>33.46</v>
      </c>
      <c r="N46" s="55">
        <f t="shared" si="8"/>
        <v>2.6074520547945208</v>
      </c>
      <c r="O46" s="56">
        <f t="shared" si="9"/>
        <v>144.92037479452054</v>
      </c>
    </row>
    <row r="47" spans="1:15" ht="14.1" customHeight="1" x14ac:dyDescent="0.2">
      <c r="A47" s="11"/>
      <c r="B47" s="11"/>
      <c r="C47" s="11">
        <v>33</v>
      </c>
      <c r="D47" s="59">
        <f t="shared" si="10"/>
        <v>40339.449200000003</v>
      </c>
      <c r="E47" s="59">
        <f t="shared" si="3"/>
        <v>12212.9</v>
      </c>
      <c r="F47" s="54">
        <f>IF($F$9="A",Data!$N$6,IF($F$9="B",Data!$N$7,IF($F$9="C",Data!$N$8,IF($F$9="D",Data!$N$9,0))))</f>
        <v>951.72</v>
      </c>
      <c r="G47" s="57">
        <f t="shared" si="4"/>
        <v>53504.069200000005</v>
      </c>
      <c r="H47" s="58">
        <f t="shared" si="0"/>
        <v>3361.6207666666669</v>
      </c>
      <c r="I47" s="58">
        <f t="shared" si="5"/>
        <v>1017.7416666666667</v>
      </c>
      <c r="J47" s="58">
        <f t="shared" si="6"/>
        <v>79.31</v>
      </c>
      <c r="K47" s="57">
        <f t="shared" si="7"/>
        <v>4458.6724333333341</v>
      </c>
      <c r="L47" s="55">
        <f t="shared" si="1"/>
        <v>110.51903890410959</v>
      </c>
      <c r="M47" s="55">
        <f t="shared" si="2"/>
        <v>33.46</v>
      </c>
      <c r="N47" s="55">
        <f t="shared" si="8"/>
        <v>2.6074520547945208</v>
      </c>
      <c r="O47" s="56">
        <f t="shared" si="9"/>
        <v>146.58649095890411</v>
      </c>
    </row>
    <row r="48" spans="1:15" ht="14.1" customHeight="1" x14ac:dyDescent="0.2">
      <c r="A48" s="11"/>
      <c r="B48" s="11"/>
      <c r="C48" s="11">
        <v>34</v>
      </c>
      <c r="D48" s="59">
        <f t="shared" si="10"/>
        <v>40947.581600000005</v>
      </c>
      <c r="E48" s="59">
        <f t="shared" si="3"/>
        <v>12212.9</v>
      </c>
      <c r="F48" s="54">
        <f>IF($F$9="A",Data!$N$6,IF($F$9="B",Data!$N$7,IF($F$9="C",Data!$N$8,IF($F$9="D",Data!$N$9,0))))</f>
        <v>951.72</v>
      </c>
      <c r="G48" s="57">
        <f t="shared" si="4"/>
        <v>54112.201600000008</v>
      </c>
      <c r="H48" s="58">
        <f t="shared" si="0"/>
        <v>3412.2984666666671</v>
      </c>
      <c r="I48" s="58">
        <f t="shared" si="5"/>
        <v>1017.7416666666667</v>
      </c>
      <c r="J48" s="58">
        <f t="shared" si="6"/>
        <v>79.31</v>
      </c>
      <c r="K48" s="57">
        <f t="shared" si="7"/>
        <v>4509.3501333333343</v>
      </c>
      <c r="L48" s="55">
        <f t="shared" si="1"/>
        <v>112.18515506849316</v>
      </c>
      <c r="M48" s="55">
        <f t="shared" si="2"/>
        <v>33.46</v>
      </c>
      <c r="N48" s="55">
        <f t="shared" si="8"/>
        <v>2.6074520547945208</v>
      </c>
      <c r="O48" s="56">
        <f t="shared" si="9"/>
        <v>148.25260712328767</v>
      </c>
    </row>
    <row r="49" spans="1:15" ht="14.1" customHeight="1" x14ac:dyDescent="0.2">
      <c r="A49" s="11"/>
      <c r="B49" s="11"/>
      <c r="C49" s="11">
        <v>35</v>
      </c>
      <c r="D49" s="59">
        <f t="shared" si="10"/>
        <v>41555.714000000007</v>
      </c>
      <c r="E49" s="59">
        <f t="shared" si="3"/>
        <v>12212.9</v>
      </c>
      <c r="F49" s="54">
        <f>IF($F$9="A",Data!$N$6,IF($F$9="B",Data!$N$7,IF($F$9="C",Data!$N$8,IF($F$9="D",Data!$N$9,0))))</f>
        <v>951.72</v>
      </c>
      <c r="G49" s="57">
        <f t="shared" si="4"/>
        <v>54720.33400000001</v>
      </c>
      <c r="H49" s="58">
        <f t="shared" si="0"/>
        <v>3462.9761666666673</v>
      </c>
      <c r="I49" s="58">
        <f t="shared" si="5"/>
        <v>1017.7416666666667</v>
      </c>
      <c r="J49" s="58">
        <f t="shared" si="6"/>
        <v>79.31</v>
      </c>
      <c r="K49" s="57">
        <f t="shared" si="7"/>
        <v>4560.0278333333345</v>
      </c>
      <c r="L49" s="55">
        <f t="shared" si="1"/>
        <v>113.85127123287673</v>
      </c>
      <c r="M49" s="55">
        <f t="shared" si="2"/>
        <v>33.46</v>
      </c>
      <c r="N49" s="55">
        <f t="shared" si="8"/>
        <v>2.6074520547945208</v>
      </c>
      <c r="O49" s="56">
        <f t="shared" si="9"/>
        <v>149.91872328767124</v>
      </c>
    </row>
    <row r="50" spans="1:15" ht="14.1" customHeight="1" x14ac:dyDescent="0.2">
      <c r="A50" s="11"/>
      <c r="B50" s="11"/>
      <c r="C50" s="11">
        <v>36</v>
      </c>
      <c r="D50" s="59">
        <f t="shared" si="10"/>
        <v>42163.846400000009</v>
      </c>
      <c r="E50" s="59">
        <f t="shared" si="3"/>
        <v>12212.9</v>
      </c>
      <c r="F50" s="54">
        <f>IF($F$9="A",Data!$N$6,IF($F$9="B",Data!$N$7,IF($F$9="C",Data!$N$8,IF($F$9="D",Data!$N$9,0))))</f>
        <v>951.72</v>
      </c>
      <c r="G50" s="57">
        <f t="shared" si="4"/>
        <v>55328.466400000012</v>
      </c>
      <c r="H50" s="58">
        <f t="shared" si="0"/>
        <v>3513.6538666666675</v>
      </c>
      <c r="I50" s="58">
        <f t="shared" si="5"/>
        <v>1017.7416666666667</v>
      </c>
      <c r="J50" s="58">
        <f t="shared" si="6"/>
        <v>79.31</v>
      </c>
      <c r="K50" s="57">
        <f t="shared" si="7"/>
        <v>4610.7055333333346</v>
      </c>
      <c r="L50" s="55">
        <f t="shared" si="1"/>
        <v>115.51738739726029</v>
      </c>
      <c r="M50" s="55">
        <f t="shared" si="2"/>
        <v>33.46</v>
      </c>
      <c r="N50" s="55">
        <f t="shared" si="8"/>
        <v>2.6074520547945208</v>
      </c>
      <c r="O50" s="56">
        <f t="shared" si="9"/>
        <v>151.58483945205481</v>
      </c>
    </row>
    <row r="51" spans="1:15" ht="14.1" customHeight="1" x14ac:dyDescent="0.2">
      <c r="A51" s="11"/>
      <c r="B51" s="11"/>
      <c r="C51" s="11">
        <v>37</v>
      </c>
      <c r="D51" s="59">
        <f t="shared" si="10"/>
        <v>42771.978800000004</v>
      </c>
      <c r="E51" s="59">
        <f t="shared" si="3"/>
        <v>12212.9</v>
      </c>
      <c r="F51" s="54">
        <f>IF($F$9="A",Data!$N$6,IF($F$9="B",Data!$N$7,IF($F$9="C",Data!$N$8,IF($F$9="D",Data!$N$9,0))))</f>
        <v>951.72</v>
      </c>
      <c r="G51" s="57">
        <f t="shared" si="4"/>
        <v>55936.598800000007</v>
      </c>
      <c r="H51" s="58">
        <f t="shared" si="0"/>
        <v>3564.3315666666672</v>
      </c>
      <c r="I51" s="58">
        <f t="shared" si="5"/>
        <v>1017.7416666666667</v>
      </c>
      <c r="J51" s="58">
        <f t="shared" si="6"/>
        <v>79.31</v>
      </c>
      <c r="K51" s="57">
        <f t="shared" si="7"/>
        <v>4661.3832333333339</v>
      </c>
      <c r="L51" s="55">
        <f t="shared" si="1"/>
        <v>117.18350356164385</v>
      </c>
      <c r="M51" s="55">
        <f t="shared" si="2"/>
        <v>33.46</v>
      </c>
      <c r="N51" s="55">
        <f t="shared" si="8"/>
        <v>2.6074520547945208</v>
      </c>
      <c r="O51" s="56">
        <f t="shared" si="9"/>
        <v>153.25095561643838</v>
      </c>
    </row>
    <row r="52" spans="1:15" ht="14.1" customHeight="1" x14ac:dyDescent="0.2">
      <c r="A52" s="11"/>
      <c r="B52" s="11"/>
      <c r="C52" s="11">
        <v>38</v>
      </c>
      <c r="D52" s="59">
        <f t="shared" si="10"/>
        <v>43380.111199999999</v>
      </c>
      <c r="E52" s="59">
        <f t="shared" si="3"/>
        <v>12212.9</v>
      </c>
      <c r="F52" s="54">
        <f>IF($F$9="A",Data!$N$6,IF($F$9="B",Data!$N$7,IF($F$9="C",Data!$N$8,IF($F$9="D",Data!$N$9,0))))</f>
        <v>951.72</v>
      </c>
      <c r="G52" s="57">
        <f t="shared" si="4"/>
        <v>56544.731200000002</v>
      </c>
      <c r="H52" s="58">
        <f t="shared" si="0"/>
        <v>3615.0092666666665</v>
      </c>
      <c r="I52" s="58">
        <f t="shared" si="5"/>
        <v>1017.7416666666667</v>
      </c>
      <c r="J52" s="58">
        <f t="shared" si="6"/>
        <v>79.31</v>
      </c>
      <c r="K52" s="57">
        <f t="shared" si="7"/>
        <v>4712.0609333333332</v>
      </c>
      <c r="L52" s="55">
        <f t="shared" si="1"/>
        <v>118.8496197260274</v>
      </c>
      <c r="M52" s="55">
        <f t="shared" si="2"/>
        <v>33.46</v>
      </c>
      <c r="N52" s="55">
        <f t="shared" si="8"/>
        <v>2.6074520547945208</v>
      </c>
      <c r="O52" s="56">
        <f t="shared" si="9"/>
        <v>154.91707178082191</v>
      </c>
    </row>
    <row r="53" spans="1:15" ht="14.1" customHeight="1" x14ac:dyDescent="0.2">
      <c r="A53" s="11"/>
      <c r="B53" s="11"/>
      <c r="C53" s="11">
        <v>39</v>
      </c>
      <c r="D53" s="59">
        <f t="shared" si="10"/>
        <v>43988.243600000002</v>
      </c>
      <c r="E53" s="59">
        <f t="shared" si="3"/>
        <v>12212.9</v>
      </c>
      <c r="F53" s="54">
        <f>IF($F$9="A",Data!$N$6,IF($F$9="B",Data!$N$7,IF($F$9="C",Data!$N$8,IF($F$9="D",Data!$N$9,0))))</f>
        <v>951.72</v>
      </c>
      <c r="G53" s="57">
        <f t="shared" si="4"/>
        <v>57152.863600000004</v>
      </c>
      <c r="H53" s="58">
        <f t="shared" si="0"/>
        <v>3665.6869666666666</v>
      </c>
      <c r="I53" s="58">
        <f t="shared" si="5"/>
        <v>1017.7416666666667</v>
      </c>
      <c r="J53" s="58">
        <f t="shared" si="6"/>
        <v>79.31</v>
      </c>
      <c r="K53" s="57">
        <f t="shared" si="7"/>
        <v>4762.7386333333334</v>
      </c>
      <c r="L53" s="55">
        <f t="shared" si="1"/>
        <v>120.51573589041097</v>
      </c>
      <c r="M53" s="55">
        <f t="shared" si="2"/>
        <v>33.46</v>
      </c>
      <c r="N53" s="55">
        <f t="shared" si="8"/>
        <v>2.6074520547945208</v>
      </c>
      <c r="O53" s="56">
        <f t="shared" si="9"/>
        <v>156.58318794520548</v>
      </c>
    </row>
    <row r="54" spans="1:15" ht="14.1" customHeight="1" x14ac:dyDescent="0.2">
      <c r="A54" s="11"/>
      <c r="B54" s="11"/>
      <c r="C54" s="11">
        <v>40</v>
      </c>
      <c r="D54" s="59">
        <f t="shared" si="10"/>
        <v>44596.376000000004</v>
      </c>
      <c r="E54" s="59">
        <f t="shared" si="3"/>
        <v>12212.9</v>
      </c>
      <c r="F54" s="54">
        <f>IF($F$9="A",Data!$N$6,IF($F$9="B",Data!$N$7,IF($F$9="C",Data!$N$8,IF($F$9="D",Data!$N$9,0))))</f>
        <v>951.72</v>
      </c>
      <c r="G54" s="57">
        <f t="shared" si="4"/>
        <v>57760.996000000006</v>
      </c>
      <c r="H54" s="58">
        <f t="shared" si="0"/>
        <v>3716.3646666666668</v>
      </c>
      <c r="I54" s="58">
        <f>E54/$H$7</f>
        <v>1017.7416666666667</v>
      </c>
      <c r="J54" s="58">
        <f t="shared" si="6"/>
        <v>79.31</v>
      </c>
      <c r="K54" s="57">
        <f t="shared" si="7"/>
        <v>4813.4163333333336</v>
      </c>
      <c r="L54" s="55">
        <f>D54/$L$7</f>
        <v>122.18185205479453</v>
      </c>
      <c r="M54" s="55">
        <f t="shared" si="2"/>
        <v>33.46</v>
      </c>
      <c r="N54" s="55">
        <f>$F$10/$L$7</f>
        <v>2.6074520547945208</v>
      </c>
      <c r="O54" s="56">
        <f t="shared" si="9"/>
        <v>158.24930410958905</v>
      </c>
    </row>
    <row r="55" spans="1:15" ht="10.5" customHeight="1" x14ac:dyDescent="0.2"/>
  </sheetData>
  <sheetProtection algorithmName="SHA-512" hashValue="SIYDWJd8zgUbcNLAN9bI82WJNO9TujkyBmjItmIQ3DWDIKbi1roXfeD51Mrnsi/D6t9w2HWWenXjWwNLb8bX6Q==" saltValue="925eJGv4F36/hCRds1hbrg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AD54C3-F602-40D8-8263-3F3687E1BAC5}">
          <x14:formula1>
            <xm:f>Data!$M$11:$M$15</xm:f>
          </x14:formula1>
          <xm:sqref>F9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47460-151F-4E2F-A740-1A8763FDA51F}">
  <sheetPr>
    <tabColor indexed="10"/>
    <pageSetUpPr fitToPage="1"/>
  </sheetPr>
  <dimension ref="A1:O55"/>
  <sheetViews>
    <sheetView zoomScaleNormal="100" workbookViewId="0">
      <selection activeCell="I3" sqref="I3:K3"/>
    </sheetView>
  </sheetViews>
  <sheetFormatPr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9" width="8.14062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6" t="s">
        <v>0</v>
      </c>
      <c r="F2" s="96"/>
      <c r="G2" s="96"/>
      <c r="H2" s="96"/>
      <c r="I2" s="96"/>
      <c r="J2" s="96"/>
      <c r="K2" s="96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44197</v>
      </c>
      <c r="H3" s="70" t="s">
        <v>33</v>
      </c>
      <c r="I3" s="95">
        <v>44926</v>
      </c>
      <c r="J3" s="95"/>
      <c r="K3" s="95"/>
      <c r="L3" s="17"/>
      <c r="M3" s="17"/>
      <c r="N3" s="92"/>
      <c r="O3" s="92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7" t="s">
        <v>60</v>
      </c>
      <c r="H4" s="97"/>
      <c r="I4" s="97"/>
      <c r="J4" s="97"/>
      <c r="K4" s="97"/>
      <c r="L4" s="17"/>
      <c r="M4" s="17"/>
    </row>
    <row r="5" spans="1:15" ht="12" customHeight="1" x14ac:dyDescent="0.2">
      <c r="A5" s="93" t="s">
        <v>34</v>
      </c>
      <c r="B5" s="93"/>
      <c r="C5" s="93"/>
      <c r="D5" s="94" t="s">
        <v>10</v>
      </c>
      <c r="E5" s="7"/>
      <c r="F5" s="7"/>
      <c r="G5" s="97"/>
      <c r="H5" s="97"/>
      <c r="I5" s="97"/>
      <c r="J5" s="97"/>
      <c r="K5" s="97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93"/>
      <c r="B6" s="93"/>
      <c r="C6" s="93"/>
      <c r="D6" s="94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365</v>
      </c>
      <c r="M7" s="49"/>
      <c r="N7" s="12"/>
      <c r="O7" s="12"/>
    </row>
    <row r="8" spans="1:15" s="9" customFormat="1" ht="36" customHeight="1" x14ac:dyDescent="0.2">
      <c r="A8" s="91" t="s">
        <v>1</v>
      </c>
      <c r="B8" s="91" t="s">
        <v>2</v>
      </c>
      <c r="C8" s="91" t="s">
        <v>3</v>
      </c>
      <c r="D8" s="90" t="s">
        <v>6</v>
      </c>
      <c r="E8" s="90"/>
      <c r="F8" s="90"/>
      <c r="G8" s="90"/>
      <c r="H8" s="87" t="str">
        <f>CONCATENATE("MENSILE - MONATLICH  
(",H7," mesi/Monate)")</f>
        <v>MENSILE - MONATLICH  
(12 mesi/Monate)</v>
      </c>
      <c r="I8" s="88"/>
      <c r="J8" s="88"/>
      <c r="K8" s="89"/>
      <c r="L8" s="87" t="str">
        <f>CONCATENATE("GIORNALIERO - TÄGLICH  
(",L7," giorni/Tage)")</f>
        <v>GIORNALIERO - TÄGLICH  
(365 giorni/Tage)</v>
      </c>
      <c r="M8" s="88"/>
      <c r="N8" s="88"/>
      <c r="O8" s="89"/>
    </row>
    <row r="9" spans="1:15" s="10" customFormat="1" ht="27" customHeight="1" x14ac:dyDescent="0.2">
      <c r="A9" s="91"/>
      <c r="B9" s="91"/>
      <c r="C9" s="91"/>
      <c r="D9" s="75" t="s">
        <v>4</v>
      </c>
      <c r="E9" s="75" t="s">
        <v>5</v>
      </c>
      <c r="F9" s="74" t="s">
        <v>57</v>
      </c>
      <c r="G9" s="75" t="s">
        <v>9</v>
      </c>
      <c r="H9" s="75" t="s">
        <v>4</v>
      </c>
      <c r="I9" s="75" t="s">
        <v>5</v>
      </c>
      <c r="J9" s="67" t="str">
        <f>F9</f>
        <v>C</v>
      </c>
      <c r="K9" s="75" t="s">
        <v>9</v>
      </c>
      <c r="L9" s="75" t="s">
        <v>4</v>
      </c>
      <c r="M9" s="75" t="s">
        <v>5</v>
      </c>
      <c r="N9" s="67" t="str">
        <f>J9</f>
        <v>C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f>(100%+E$7)*[1]Tabelle1!$C$41</f>
        <v>16108.09</v>
      </c>
      <c r="E10" s="73">
        <v>12289.13</v>
      </c>
      <c r="F10" s="54">
        <f>IF($F$9="A",Data!$N$6,IF($F$9="B",Data!$N$7,IF($F$9="C",Data!$N$8,IF($F$9="D",Data!$N$9,0))))</f>
        <v>679.8</v>
      </c>
      <c r="G10" s="57">
        <f>SUM(D10:F10)</f>
        <v>29077.02</v>
      </c>
      <c r="H10" s="58">
        <f t="shared" ref="H10:H54" si="0">D10/$H$7</f>
        <v>1342.3408333333334</v>
      </c>
      <c r="I10" s="58">
        <f>E10/$H$7</f>
        <v>1024.0941666666665</v>
      </c>
      <c r="J10" s="58">
        <f>$F$10/12</f>
        <v>56.65</v>
      </c>
      <c r="K10" s="57">
        <f>SUM(H10:J10)</f>
        <v>2423.085</v>
      </c>
      <c r="L10" s="55">
        <f t="shared" ref="L10:L53" si="1">D10/$L$7</f>
        <v>44.131753424657532</v>
      </c>
      <c r="M10" s="55">
        <f t="shared" ref="M10:M54" si="2">E10/$L$7</f>
        <v>33.668849315068492</v>
      </c>
      <c r="N10" s="55">
        <f>$F$10/$L$7</f>
        <v>1.8624657534246574</v>
      </c>
      <c r="O10" s="56">
        <f>SUM(L10:N10)</f>
        <v>79.663068493150689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17074.575400000002</v>
      </c>
      <c r="E11" s="59">
        <f t="shared" ref="E11:E54" si="3">E10</f>
        <v>12289.13</v>
      </c>
      <c r="F11" s="54">
        <f>IF($F$9="A",Data!$N$6,IF($F$9="B",Data!$N$7,IF($F$9="C",Data!$N$8,IF($F$9="D",Data!$N$9,0))))</f>
        <v>679.8</v>
      </c>
      <c r="G11" s="57">
        <f t="shared" ref="G11:G53" si="4">SUM(D11:F11)</f>
        <v>30043.505399999998</v>
      </c>
      <c r="H11" s="58">
        <f t="shared" si="0"/>
        <v>1422.8812833333334</v>
      </c>
      <c r="I11" s="58">
        <f t="shared" ref="I11:I54" si="5">E11/$H$7</f>
        <v>1024.0941666666665</v>
      </c>
      <c r="J11" s="58">
        <f t="shared" ref="J11:J54" si="6">$F$10/12</f>
        <v>56.65</v>
      </c>
      <c r="K11" s="57">
        <f t="shared" ref="K11:K53" si="7">SUM(H11:J11)</f>
        <v>2503.62545</v>
      </c>
      <c r="L11" s="55">
        <f t="shared" si="1"/>
        <v>46.779658630136993</v>
      </c>
      <c r="M11" s="55">
        <f t="shared" si="2"/>
        <v>33.668849315068492</v>
      </c>
      <c r="N11" s="55">
        <f t="shared" ref="N11:N53" si="8">$F$10/$L$7</f>
        <v>1.8624657534246574</v>
      </c>
      <c r="O11" s="56">
        <f t="shared" ref="O11:O53" si="9">SUM(L11:N11)</f>
        <v>82.310973698630136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18041.060800000003</v>
      </c>
      <c r="E12" s="59">
        <f t="shared" si="3"/>
        <v>12289.13</v>
      </c>
      <c r="F12" s="54">
        <f>IF($F$9="A",Data!$N$6,IF($F$9="B",Data!$N$7,IF($F$9="C",Data!$N$8,IF($F$9="D",Data!$N$9,0))))</f>
        <v>679.8</v>
      </c>
      <c r="G12" s="57">
        <f t="shared" si="4"/>
        <v>31009.990800000003</v>
      </c>
      <c r="H12" s="58">
        <f t="shared" si="0"/>
        <v>1503.4217333333336</v>
      </c>
      <c r="I12" s="58">
        <f t="shared" si="5"/>
        <v>1024.0941666666665</v>
      </c>
      <c r="J12" s="58">
        <f t="shared" si="6"/>
        <v>56.65</v>
      </c>
      <c r="K12" s="57">
        <f t="shared" si="7"/>
        <v>2584.1659000000004</v>
      </c>
      <c r="L12" s="55">
        <f t="shared" si="1"/>
        <v>49.427563835616446</v>
      </c>
      <c r="M12" s="55">
        <f t="shared" si="2"/>
        <v>33.668849315068492</v>
      </c>
      <c r="N12" s="55">
        <f t="shared" si="8"/>
        <v>1.8624657534246574</v>
      </c>
      <c r="O12" s="56">
        <f t="shared" si="9"/>
        <v>84.958878904109596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19007.546200000001</v>
      </c>
      <c r="E13" s="59">
        <f t="shared" si="3"/>
        <v>12289.13</v>
      </c>
      <c r="F13" s="54">
        <f>IF($F$9="A",Data!$N$6,IF($F$9="B",Data!$N$7,IF($F$9="C",Data!$N$8,IF($F$9="D",Data!$N$9,0))))</f>
        <v>679.8</v>
      </c>
      <c r="G13" s="57">
        <f t="shared" si="4"/>
        <v>31976.476200000001</v>
      </c>
      <c r="H13" s="58">
        <f t="shared" si="0"/>
        <v>1583.9621833333333</v>
      </c>
      <c r="I13" s="58">
        <f t="shared" si="5"/>
        <v>1024.0941666666665</v>
      </c>
      <c r="J13" s="58">
        <f t="shared" si="6"/>
        <v>56.65</v>
      </c>
      <c r="K13" s="57">
        <f t="shared" si="7"/>
        <v>2664.7063499999999</v>
      </c>
      <c r="L13" s="55">
        <f t="shared" si="1"/>
        <v>52.075469041095893</v>
      </c>
      <c r="M13" s="55">
        <f t="shared" si="2"/>
        <v>33.668849315068492</v>
      </c>
      <c r="N13" s="55">
        <f t="shared" si="8"/>
        <v>1.8624657534246574</v>
      </c>
      <c r="O13" s="56">
        <f t="shared" si="9"/>
        <v>87.606784109589043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f>(100%+E$7)*[1]Tabelle1!$D$41</f>
        <v>21082.22</v>
      </c>
      <c r="E14" s="73">
        <f t="shared" si="3"/>
        <v>12289.13</v>
      </c>
      <c r="F14" s="54">
        <f>IF($F$9="A",Data!$N$6,IF($F$9="B",Data!$N$7,IF($F$9="C",Data!$N$8,IF($F$9="D",Data!$N$9,0))))</f>
        <v>679.8</v>
      </c>
      <c r="G14" s="57">
        <f t="shared" si="4"/>
        <v>34051.15</v>
      </c>
      <c r="H14" s="58">
        <f t="shared" si="0"/>
        <v>1756.8516666666667</v>
      </c>
      <c r="I14" s="58">
        <f t="shared" si="5"/>
        <v>1024.0941666666665</v>
      </c>
      <c r="J14" s="58">
        <f t="shared" si="6"/>
        <v>56.65</v>
      </c>
      <c r="K14" s="57">
        <f t="shared" si="7"/>
        <v>2837.5958333333333</v>
      </c>
      <c r="L14" s="55">
        <f t="shared" si="1"/>
        <v>57.759506849315073</v>
      </c>
      <c r="M14" s="55">
        <f t="shared" si="2"/>
        <v>33.668849315068492</v>
      </c>
      <c r="N14" s="55">
        <f t="shared" si="8"/>
        <v>1.8624657534246574</v>
      </c>
      <c r="O14" s="56">
        <f t="shared" si="9"/>
        <v>93.290821917808216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21714.686600000001</v>
      </c>
      <c r="E15" s="59">
        <f t="shared" si="3"/>
        <v>12289.13</v>
      </c>
      <c r="F15" s="54">
        <f>IF($F$9="A",Data!$N$6,IF($F$9="B",Data!$N$7,IF($F$9="C",Data!$N$8,IF($F$9="D",Data!$N$9,0))))</f>
        <v>679.8</v>
      </c>
      <c r="G15" s="57">
        <f t="shared" si="4"/>
        <v>34683.616600000001</v>
      </c>
      <c r="H15" s="58">
        <f t="shared" si="0"/>
        <v>1809.5572166666668</v>
      </c>
      <c r="I15" s="58">
        <f t="shared" si="5"/>
        <v>1024.0941666666665</v>
      </c>
      <c r="J15" s="58">
        <f t="shared" si="6"/>
        <v>56.65</v>
      </c>
      <c r="K15" s="57">
        <f t="shared" si="7"/>
        <v>2890.3013833333334</v>
      </c>
      <c r="L15" s="55">
        <f t="shared" si="1"/>
        <v>59.492292054794525</v>
      </c>
      <c r="M15" s="55">
        <f t="shared" si="2"/>
        <v>33.668849315068492</v>
      </c>
      <c r="N15" s="55">
        <f t="shared" si="8"/>
        <v>1.8624657534246574</v>
      </c>
      <c r="O15" s="56">
        <f t="shared" si="9"/>
        <v>95.023607123287675</v>
      </c>
    </row>
    <row r="16" spans="1:15" ht="14.1" customHeight="1" x14ac:dyDescent="0.2">
      <c r="A16" s="11"/>
      <c r="B16" s="11"/>
      <c r="C16" s="11">
        <v>2</v>
      </c>
      <c r="D16" s="59">
        <f>$D$14+$D$14*$A$15*C16</f>
        <v>22347.153200000001</v>
      </c>
      <c r="E16" s="59">
        <f t="shared" si="3"/>
        <v>12289.13</v>
      </c>
      <c r="F16" s="54">
        <f>IF($F$9="A",Data!$N$6,IF($F$9="B",Data!$N$7,IF($F$9="C",Data!$N$8,IF($F$9="D",Data!$N$9,0))))</f>
        <v>679.8</v>
      </c>
      <c r="G16" s="57">
        <f t="shared" si="4"/>
        <v>35316.083200000001</v>
      </c>
      <c r="H16" s="58">
        <f t="shared" si="0"/>
        <v>1862.2627666666667</v>
      </c>
      <c r="I16" s="58">
        <f t="shared" si="5"/>
        <v>1024.0941666666665</v>
      </c>
      <c r="J16" s="58">
        <f t="shared" si="6"/>
        <v>56.65</v>
      </c>
      <c r="K16" s="57">
        <f t="shared" si="7"/>
        <v>2943.0069333333336</v>
      </c>
      <c r="L16" s="55">
        <f t="shared" si="1"/>
        <v>61.225077260273977</v>
      </c>
      <c r="M16" s="55">
        <f t="shared" si="2"/>
        <v>33.668849315068492</v>
      </c>
      <c r="N16" s="55">
        <f t="shared" si="8"/>
        <v>1.8624657534246574</v>
      </c>
      <c r="O16" s="56">
        <f t="shared" si="9"/>
        <v>96.756392328767134</v>
      </c>
    </row>
    <row r="17" spans="1:15" ht="14.1" customHeight="1" x14ac:dyDescent="0.2">
      <c r="A17" s="11"/>
      <c r="B17" s="11"/>
      <c r="C17" s="11">
        <v>3</v>
      </c>
      <c r="D17" s="59">
        <f t="shared" ref="D17:D54" si="10">$D$14+$D$14*$A$15*C17</f>
        <v>22979.6198</v>
      </c>
      <c r="E17" s="59">
        <f t="shared" si="3"/>
        <v>12289.13</v>
      </c>
      <c r="F17" s="54">
        <f>IF($F$9="A",Data!$N$6,IF($F$9="B",Data!$N$7,IF($F$9="C",Data!$N$8,IF($F$9="D",Data!$N$9,0))))</f>
        <v>679.8</v>
      </c>
      <c r="G17" s="57">
        <f t="shared" si="4"/>
        <v>35948.549800000001</v>
      </c>
      <c r="H17" s="58">
        <f t="shared" si="0"/>
        <v>1914.9683166666666</v>
      </c>
      <c r="I17" s="58">
        <f t="shared" si="5"/>
        <v>1024.0941666666665</v>
      </c>
      <c r="J17" s="58">
        <f t="shared" si="6"/>
        <v>56.65</v>
      </c>
      <c r="K17" s="57">
        <f t="shared" si="7"/>
        <v>2995.7124833333332</v>
      </c>
      <c r="L17" s="55">
        <f t="shared" si="1"/>
        <v>62.957862465753429</v>
      </c>
      <c r="M17" s="55">
        <f t="shared" si="2"/>
        <v>33.668849315068492</v>
      </c>
      <c r="N17" s="55">
        <f t="shared" si="8"/>
        <v>1.8624657534246574</v>
      </c>
      <c r="O17" s="56">
        <f t="shared" si="9"/>
        <v>98.489177534246579</v>
      </c>
    </row>
    <row r="18" spans="1:15" ht="14.1" customHeight="1" x14ac:dyDescent="0.2">
      <c r="A18" s="11"/>
      <c r="B18" s="11"/>
      <c r="C18" s="11">
        <v>4</v>
      </c>
      <c r="D18" s="59">
        <f t="shared" si="10"/>
        <v>23612.0864</v>
      </c>
      <c r="E18" s="59">
        <f t="shared" si="3"/>
        <v>12289.13</v>
      </c>
      <c r="F18" s="54">
        <f>IF($F$9="A",Data!$N$6,IF($F$9="B",Data!$N$7,IF($F$9="C",Data!$N$8,IF($F$9="D",Data!$N$9,0))))</f>
        <v>679.8</v>
      </c>
      <c r="G18" s="57">
        <f t="shared" si="4"/>
        <v>36581.0164</v>
      </c>
      <c r="H18" s="58">
        <f t="shared" si="0"/>
        <v>1967.6738666666668</v>
      </c>
      <c r="I18" s="58">
        <f t="shared" si="5"/>
        <v>1024.0941666666665</v>
      </c>
      <c r="J18" s="58">
        <f t="shared" si="6"/>
        <v>56.65</v>
      </c>
      <c r="K18" s="57">
        <f t="shared" si="7"/>
        <v>3048.4180333333334</v>
      </c>
      <c r="L18" s="55">
        <f t="shared" si="1"/>
        <v>64.690647671232881</v>
      </c>
      <c r="M18" s="55">
        <f t="shared" si="2"/>
        <v>33.668849315068492</v>
      </c>
      <c r="N18" s="55">
        <f t="shared" si="8"/>
        <v>1.8624657534246574</v>
      </c>
      <c r="O18" s="56">
        <f t="shared" si="9"/>
        <v>100.22196273972602</v>
      </c>
    </row>
    <row r="19" spans="1:15" ht="14.1" customHeight="1" x14ac:dyDescent="0.2">
      <c r="A19" s="11"/>
      <c r="B19" s="11"/>
      <c r="C19" s="11">
        <v>5</v>
      </c>
      <c r="D19" s="59">
        <f t="shared" si="10"/>
        <v>24244.553</v>
      </c>
      <c r="E19" s="59">
        <f t="shared" si="3"/>
        <v>12289.13</v>
      </c>
      <c r="F19" s="54">
        <f>IF($F$9="A",Data!$N$6,IF($F$9="B",Data!$N$7,IF($F$9="C",Data!$N$8,IF($F$9="D",Data!$N$9,0))))</f>
        <v>679.8</v>
      </c>
      <c r="G19" s="57">
        <f t="shared" si="4"/>
        <v>37213.483</v>
      </c>
      <c r="H19" s="58">
        <f t="shared" si="0"/>
        <v>2020.3794166666667</v>
      </c>
      <c r="I19" s="58">
        <f t="shared" si="5"/>
        <v>1024.0941666666665</v>
      </c>
      <c r="J19" s="58">
        <f t="shared" si="6"/>
        <v>56.65</v>
      </c>
      <c r="K19" s="57">
        <f t="shared" si="7"/>
        <v>3101.1235833333335</v>
      </c>
      <c r="L19" s="55">
        <f t="shared" si="1"/>
        <v>66.423432876712326</v>
      </c>
      <c r="M19" s="55">
        <f t="shared" si="2"/>
        <v>33.668849315068492</v>
      </c>
      <c r="N19" s="55">
        <f t="shared" si="8"/>
        <v>1.8624657534246574</v>
      </c>
      <c r="O19" s="56">
        <f t="shared" si="9"/>
        <v>101.95474794520547</v>
      </c>
    </row>
    <row r="20" spans="1:15" ht="14.1" customHeight="1" x14ac:dyDescent="0.2">
      <c r="A20" s="11"/>
      <c r="B20" s="11"/>
      <c r="C20" s="11">
        <v>6</v>
      </c>
      <c r="D20" s="59">
        <f t="shared" si="10"/>
        <v>24877.0196</v>
      </c>
      <c r="E20" s="59">
        <f t="shared" si="3"/>
        <v>12289.13</v>
      </c>
      <c r="F20" s="54">
        <f>IF($F$9="A",Data!$N$6,IF($F$9="B",Data!$N$7,IF($F$9="C",Data!$N$8,IF($F$9="D",Data!$N$9,0))))</f>
        <v>679.8</v>
      </c>
      <c r="G20" s="57">
        <f t="shared" si="4"/>
        <v>37845.9496</v>
      </c>
      <c r="H20" s="58">
        <f t="shared" si="0"/>
        <v>2073.0849666666668</v>
      </c>
      <c r="I20" s="58">
        <f t="shared" si="5"/>
        <v>1024.0941666666665</v>
      </c>
      <c r="J20" s="58">
        <f t="shared" si="6"/>
        <v>56.65</v>
      </c>
      <c r="K20" s="57">
        <f t="shared" si="7"/>
        <v>3153.8291333333332</v>
      </c>
      <c r="L20" s="55">
        <f t="shared" si="1"/>
        <v>68.156218082191785</v>
      </c>
      <c r="M20" s="55">
        <f t="shared" si="2"/>
        <v>33.668849315068492</v>
      </c>
      <c r="N20" s="55">
        <f t="shared" si="8"/>
        <v>1.8624657534246574</v>
      </c>
      <c r="O20" s="56">
        <f t="shared" si="9"/>
        <v>103.68753315068494</v>
      </c>
    </row>
    <row r="21" spans="1:15" ht="14.1" customHeight="1" x14ac:dyDescent="0.2">
      <c r="A21" s="11"/>
      <c r="B21" s="11"/>
      <c r="C21" s="11">
        <v>7</v>
      </c>
      <c r="D21" s="59">
        <f t="shared" si="10"/>
        <v>25509.486199999999</v>
      </c>
      <c r="E21" s="59">
        <f t="shared" si="3"/>
        <v>12289.13</v>
      </c>
      <c r="F21" s="54">
        <f>IF($F$9="A",Data!$N$6,IF($F$9="B",Data!$N$7,IF($F$9="C",Data!$N$8,IF($F$9="D",Data!$N$9,0))))</f>
        <v>679.8</v>
      </c>
      <c r="G21" s="57">
        <f t="shared" si="4"/>
        <v>38478.4162</v>
      </c>
      <c r="H21" s="58">
        <f t="shared" si="0"/>
        <v>2125.7905166666665</v>
      </c>
      <c r="I21" s="58">
        <f t="shared" si="5"/>
        <v>1024.0941666666665</v>
      </c>
      <c r="J21" s="58">
        <f t="shared" si="6"/>
        <v>56.65</v>
      </c>
      <c r="K21" s="57">
        <f t="shared" si="7"/>
        <v>3206.5346833333329</v>
      </c>
      <c r="L21" s="55">
        <f t="shared" si="1"/>
        <v>69.88900328767123</v>
      </c>
      <c r="M21" s="55">
        <f t="shared" si="2"/>
        <v>33.668849315068492</v>
      </c>
      <c r="N21" s="55">
        <f t="shared" si="8"/>
        <v>1.8624657534246574</v>
      </c>
      <c r="O21" s="56">
        <f t="shared" si="9"/>
        <v>105.42031835616439</v>
      </c>
    </row>
    <row r="22" spans="1:15" ht="14.1" customHeight="1" x14ac:dyDescent="0.2">
      <c r="A22" s="11"/>
      <c r="B22" s="11"/>
      <c r="C22" s="11">
        <v>8</v>
      </c>
      <c r="D22" s="59">
        <f t="shared" si="10"/>
        <v>26141.952799999999</v>
      </c>
      <c r="E22" s="59">
        <f t="shared" si="3"/>
        <v>12289.13</v>
      </c>
      <c r="F22" s="54">
        <f>IF($F$9="A",Data!$N$6,IF($F$9="B",Data!$N$7,IF($F$9="C",Data!$N$8,IF($F$9="D",Data!$N$9,0))))</f>
        <v>679.8</v>
      </c>
      <c r="G22" s="57">
        <f t="shared" si="4"/>
        <v>39110.882799999999</v>
      </c>
      <c r="H22" s="58">
        <f t="shared" si="0"/>
        <v>2178.4960666666666</v>
      </c>
      <c r="I22" s="58">
        <f t="shared" si="5"/>
        <v>1024.0941666666665</v>
      </c>
      <c r="J22" s="58">
        <f t="shared" si="6"/>
        <v>56.65</v>
      </c>
      <c r="K22" s="57">
        <f t="shared" si="7"/>
        <v>3259.2402333333334</v>
      </c>
      <c r="L22" s="55">
        <f t="shared" si="1"/>
        <v>71.621788493150689</v>
      </c>
      <c r="M22" s="55">
        <f t="shared" si="2"/>
        <v>33.668849315068492</v>
      </c>
      <c r="N22" s="55">
        <f t="shared" si="8"/>
        <v>1.8624657534246574</v>
      </c>
      <c r="O22" s="56">
        <f t="shared" si="9"/>
        <v>107.15310356164383</v>
      </c>
    </row>
    <row r="23" spans="1:15" ht="14.1" customHeight="1" x14ac:dyDescent="0.2">
      <c r="A23" s="11"/>
      <c r="B23" s="11"/>
      <c r="C23" s="11">
        <v>9</v>
      </c>
      <c r="D23" s="59">
        <f t="shared" si="10"/>
        <v>26774.419399999999</v>
      </c>
      <c r="E23" s="59">
        <f t="shared" si="3"/>
        <v>12289.13</v>
      </c>
      <c r="F23" s="54">
        <f>IF($F$9="A",Data!$N$6,IF($F$9="B",Data!$N$7,IF($F$9="C",Data!$N$8,IF($F$9="D",Data!$N$9,0))))</f>
        <v>679.8</v>
      </c>
      <c r="G23" s="57">
        <f t="shared" si="4"/>
        <v>39743.349399999999</v>
      </c>
      <c r="H23" s="58">
        <f t="shared" si="0"/>
        <v>2231.2016166666667</v>
      </c>
      <c r="I23" s="58">
        <f t="shared" si="5"/>
        <v>1024.0941666666665</v>
      </c>
      <c r="J23" s="58">
        <f t="shared" si="6"/>
        <v>56.65</v>
      </c>
      <c r="K23" s="57">
        <f t="shared" si="7"/>
        <v>3311.9457833333331</v>
      </c>
      <c r="L23" s="55">
        <f t="shared" si="1"/>
        <v>73.354573698630134</v>
      </c>
      <c r="M23" s="55">
        <f t="shared" si="2"/>
        <v>33.668849315068492</v>
      </c>
      <c r="N23" s="55">
        <f t="shared" si="8"/>
        <v>1.8624657534246574</v>
      </c>
      <c r="O23" s="56">
        <f t="shared" si="9"/>
        <v>108.88588876712328</v>
      </c>
    </row>
    <row r="24" spans="1:15" ht="14.1" customHeight="1" x14ac:dyDescent="0.2">
      <c r="A24" s="11"/>
      <c r="B24" s="11"/>
      <c r="C24" s="11">
        <v>10</v>
      </c>
      <c r="D24" s="59">
        <f t="shared" si="10"/>
        <v>27406.885999999999</v>
      </c>
      <c r="E24" s="59">
        <f t="shared" si="3"/>
        <v>12289.13</v>
      </c>
      <c r="F24" s="54">
        <f>IF($F$9="A",Data!$N$6,IF($F$9="B",Data!$N$7,IF($F$9="C",Data!$N$8,IF($F$9="D",Data!$N$9,0))))</f>
        <v>679.8</v>
      </c>
      <c r="G24" s="57">
        <f t="shared" si="4"/>
        <v>40375.815999999999</v>
      </c>
      <c r="H24" s="58">
        <f t="shared" si="0"/>
        <v>2283.9071666666664</v>
      </c>
      <c r="I24" s="58">
        <f t="shared" si="5"/>
        <v>1024.0941666666665</v>
      </c>
      <c r="J24" s="58">
        <f t="shared" si="6"/>
        <v>56.65</v>
      </c>
      <c r="K24" s="57">
        <f t="shared" si="7"/>
        <v>3364.6513333333328</v>
      </c>
      <c r="L24" s="55">
        <f t="shared" si="1"/>
        <v>75.087358904109578</v>
      </c>
      <c r="M24" s="55">
        <f t="shared" si="2"/>
        <v>33.668849315068492</v>
      </c>
      <c r="N24" s="55">
        <f t="shared" si="8"/>
        <v>1.8624657534246574</v>
      </c>
      <c r="O24" s="56">
        <f t="shared" si="9"/>
        <v>110.61867397260272</v>
      </c>
    </row>
    <row r="25" spans="1:15" ht="14.1" customHeight="1" x14ac:dyDescent="0.2">
      <c r="A25" s="11"/>
      <c r="B25" s="11"/>
      <c r="C25" s="11">
        <v>11</v>
      </c>
      <c r="D25" s="59">
        <f t="shared" si="10"/>
        <v>28039.352600000002</v>
      </c>
      <c r="E25" s="59">
        <f t="shared" si="3"/>
        <v>12289.13</v>
      </c>
      <c r="F25" s="54">
        <f>IF($F$9="A",Data!$N$6,IF($F$9="B",Data!$N$7,IF($F$9="C",Data!$N$8,IF($F$9="D",Data!$N$9,0))))</f>
        <v>679.8</v>
      </c>
      <c r="G25" s="57">
        <f t="shared" si="4"/>
        <v>41008.282600000006</v>
      </c>
      <c r="H25" s="58">
        <f t="shared" si="0"/>
        <v>2336.612716666667</v>
      </c>
      <c r="I25" s="58">
        <f t="shared" si="5"/>
        <v>1024.0941666666665</v>
      </c>
      <c r="J25" s="58">
        <f t="shared" si="6"/>
        <v>56.65</v>
      </c>
      <c r="K25" s="57">
        <f t="shared" si="7"/>
        <v>3417.3568833333334</v>
      </c>
      <c r="L25" s="55">
        <f t="shared" si="1"/>
        <v>76.820144109589052</v>
      </c>
      <c r="M25" s="55">
        <f t="shared" si="2"/>
        <v>33.668849315068492</v>
      </c>
      <c r="N25" s="55">
        <f t="shared" si="8"/>
        <v>1.8624657534246574</v>
      </c>
      <c r="O25" s="56">
        <f t="shared" si="9"/>
        <v>112.35145917808219</v>
      </c>
    </row>
    <row r="26" spans="1:15" ht="14.1" customHeight="1" x14ac:dyDescent="0.2">
      <c r="A26" s="11"/>
      <c r="B26" s="11"/>
      <c r="C26" s="11">
        <v>12</v>
      </c>
      <c r="D26" s="59">
        <f t="shared" si="10"/>
        <v>28671.819200000002</v>
      </c>
      <c r="E26" s="59">
        <f t="shared" si="3"/>
        <v>12289.13</v>
      </c>
      <c r="F26" s="54">
        <f>IF($F$9="A",Data!$N$6,IF($F$9="B",Data!$N$7,IF($F$9="C",Data!$N$8,IF($F$9="D",Data!$N$9,0))))</f>
        <v>679.8</v>
      </c>
      <c r="G26" s="57">
        <f t="shared" si="4"/>
        <v>41640.749200000006</v>
      </c>
      <c r="H26" s="58">
        <f t="shared" si="0"/>
        <v>2389.3182666666667</v>
      </c>
      <c r="I26" s="58">
        <f t="shared" si="5"/>
        <v>1024.0941666666665</v>
      </c>
      <c r="J26" s="58">
        <f t="shared" si="6"/>
        <v>56.65</v>
      </c>
      <c r="K26" s="57">
        <f t="shared" si="7"/>
        <v>3470.062433333333</v>
      </c>
      <c r="L26" s="55">
        <f t="shared" si="1"/>
        <v>78.552929315068496</v>
      </c>
      <c r="M26" s="55">
        <f t="shared" si="2"/>
        <v>33.668849315068492</v>
      </c>
      <c r="N26" s="55">
        <f t="shared" si="8"/>
        <v>1.8624657534246574</v>
      </c>
      <c r="O26" s="56">
        <f t="shared" si="9"/>
        <v>114.08424438356164</v>
      </c>
    </row>
    <row r="27" spans="1:15" ht="14.1" customHeight="1" x14ac:dyDescent="0.2">
      <c r="A27" s="11"/>
      <c r="B27" s="11"/>
      <c r="C27" s="11">
        <v>13</v>
      </c>
      <c r="D27" s="59">
        <f t="shared" si="10"/>
        <v>29304.285800000001</v>
      </c>
      <c r="E27" s="59">
        <f t="shared" si="3"/>
        <v>12289.13</v>
      </c>
      <c r="F27" s="54">
        <f>IF($F$9="A",Data!$N$6,IF($F$9="B",Data!$N$7,IF($F$9="C",Data!$N$8,IF($F$9="D",Data!$N$9,0))))</f>
        <v>679.8</v>
      </c>
      <c r="G27" s="57">
        <f t="shared" si="4"/>
        <v>42273.215800000005</v>
      </c>
      <c r="H27" s="58">
        <f t="shared" si="0"/>
        <v>2442.0238166666668</v>
      </c>
      <c r="I27" s="58">
        <f t="shared" si="5"/>
        <v>1024.0941666666665</v>
      </c>
      <c r="J27" s="58">
        <f t="shared" si="6"/>
        <v>56.65</v>
      </c>
      <c r="K27" s="57">
        <f t="shared" si="7"/>
        <v>3522.7679833333336</v>
      </c>
      <c r="L27" s="55">
        <f t="shared" si="1"/>
        <v>80.285714520547955</v>
      </c>
      <c r="M27" s="55">
        <f t="shared" si="2"/>
        <v>33.668849315068492</v>
      </c>
      <c r="N27" s="55">
        <f t="shared" si="8"/>
        <v>1.8624657534246574</v>
      </c>
      <c r="O27" s="56">
        <f t="shared" si="9"/>
        <v>115.81702958904111</v>
      </c>
    </row>
    <row r="28" spans="1:15" ht="14.1" customHeight="1" x14ac:dyDescent="0.2">
      <c r="A28" s="11"/>
      <c r="B28" s="11"/>
      <c r="C28" s="11">
        <v>14</v>
      </c>
      <c r="D28" s="59">
        <f t="shared" si="10"/>
        <v>29936.752400000001</v>
      </c>
      <c r="E28" s="59">
        <f t="shared" si="3"/>
        <v>12289.13</v>
      </c>
      <c r="F28" s="54">
        <f>IF($F$9="A",Data!$N$6,IF($F$9="B",Data!$N$7,IF($F$9="C",Data!$N$8,IF($F$9="D",Data!$N$9,0))))</f>
        <v>679.8</v>
      </c>
      <c r="G28" s="57">
        <f t="shared" si="4"/>
        <v>42905.682400000005</v>
      </c>
      <c r="H28" s="58">
        <f t="shared" si="0"/>
        <v>2494.7293666666669</v>
      </c>
      <c r="I28" s="58">
        <f t="shared" si="5"/>
        <v>1024.0941666666665</v>
      </c>
      <c r="J28" s="58">
        <f t="shared" si="6"/>
        <v>56.65</v>
      </c>
      <c r="K28" s="57">
        <f t="shared" si="7"/>
        <v>3575.4735333333333</v>
      </c>
      <c r="L28" s="55">
        <f t="shared" si="1"/>
        <v>82.0184997260274</v>
      </c>
      <c r="M28" s="55">
        <f t="shared" si="2"/>
        <v>33.668849315068492</v>
      </c>
      <c r="N28" s="55">
        <f t="shared" si="8"/>
        <v>1.8624657534246574</v>
      </c>
      <c r="O28" s="56">
        <f t="shared" si="9"/>
        <v>117.54981479452056</v>
      </c>
    </row>
    <row r="29" spans="1:15" ht="14.1" customHeight="1" x14ac:dyDescent="0.2">
      <c r="A29" s="11"/>
      <c r="B29" s="11"/>
      <c r="C29" s="11">
        <v>15</v>
      </c>
      <c r="D29" s="59">
        <f t="shared" si="10"/>
        <v>30569.219000000001</v>
      </c>
      <c r="E29" s="59">
        <f t="shared" si="3"/>
        <v>12289.13</v>
      </c>
      <c r="F29" s="54">
        <f>IF($F$9="A",Data!$N$6,IF($F$9="B",Data!$N$7,IF($F$9="C",Data!$N$8,IF($F$9="D",Data!$N$9,0))))</f>
        <v>679.8</v>
      </c>
      <c r="G29" s="57">
        <f t="shared" si="4"/>
        <v>43538.149000000005</v>
      </c>
      <c r="H29" s="58">
        <f t="shared" si="0"/>
        <v>2547.4349166666666</v>
      </c>
      <c r="I29" s="58">
        <f t="shared" si="5"/>
        <v>1024.0941666666665</v>
      </c>
      <c r="J29" s="58">
        <f t="shared" si="6"/>
        <v>56.65</v>
      </c>
      <c r="K29" s="57">
        <f t="shared" si="7"/>
        <v>3628.179083333333</v>
      </c>
      <c r="L29" s="55">
        <f t="shared" si="1"/>
        <v>83.751284931506845</v>
      </c>
      <c r="M29" s="55">
        <f t="shared" si="2"/>
        <v>33.668849315068492</v>
      </c>
      <c r="N29" s="55">
        <f t="shared" si="8"/>
        <v>1.8624657534246574</v>
      </c>
      <c r="O29" s="56">
        <f t="shared" si="9"/>
        <v>119.2826</v>
      </c>
    </row>
    <row r="30" spans="1:15" ht="14.1" customHeight="1" x14ac:dyDescent="0.2">
      <c r="A30" s="11"/>
      <c r="B30" s="11"/>
      <c r="C30" s="11">
        <v>16</v>
      </c>
      <c r="D30" s="59">
        <f t="shared" si="10"/>
        <v>31201.685600000001</v>
      </c>
      <c r="E30" s="59">
        <f t="shared" si="3"/>
        <v>12289.13</v>
      </c>
      <c r="F30" s="54">
        <f>IF($F$9="A",Data!$N$6,IF($F$9="B",Data!$N$7,IF($F$9="C",Data!$N$8,IF($F$9="D",Data!$N$9,0))))</f>
        <v>679.8</v>
      </c>
      <c r="G30" s="57">
        <f t="shared" si="4"/>
        <v>44170.615600000005</v>
      </c>
      <c r="H30" s="58">
        <f t="shared" si="0"/>
        <v>2600.1404666666667</v>
      </c>
      <c r="I30" s="58">
        <f t="shared" si="5"/>
        <v>1024.0941666666665</v>
      </c>
      <c r="J30" s="58">
        <f t="shared" si="6"/>
        <v>56.65</v>
      </c>
      <c r="K30" s="57">
        <f t="shared" si="7"/>
        <v>3680.8846333333336</v>
      </c>
      <c r="L30" s="55">
        <f t="shared" si="1"/>
        <v>85.484070136986304</v>
      </c>
      <c r="M30" s="55">
        <f t="shared" si="2"/>
        <v>33.668849315068492</v>
      </c>
      <c r="N30" s="55">
        <f t="shared" si="8"/>
        <v>1.8624657534246574</v>
      </c>
      <c r="O30" s="56">
        <f t="shared" si="9"/>
        <v>121.01538520547945</v>
      </c>
    </row>
    <row r="31" spans="1:15" ht="14.1" customHeight="1" x14ac:dyDescent="0.2">
      <c r="A31" s="11"/>
      <c r="B31" s="11"/>
      <c r="C31" s="11">
        <v>17</v>
      </c>
      <c r="D31" s="59">
        <f t="shared" si="10"/>
        <v>31834.1522</v>
      </c>
      <c r="E31" s="59">
        <f t="shared" si="3"/>
        <v>12289.13</v>
      </c>
      <c r="F31" s="54">
        <f>IF($F$9="A",Data!$N$6,IF($F$9="B",Data!$N$7,IF($F$9="C",Data!$N$8,IF($F$9="D",Data!$N$9,0))))</f>
        <v>679.8</v>
      </c>
      <c r="G31" s="57">
        <f t="shared" si="4"/>
        <v>44803.082200000004</v>
      </c>
      <c r="H31" s="58">
        <f t="shared" si="0"/>
        <v>2652.8460166666669</v>
      </c>
      <c r="I31" s="58">
        <f t="shared" si="5"/>
        <v>1024.0941666666665</v>
      </c>
      <c r="J31" s="58">
        <f t="shared" si="6"/>
        <v>56.65</v>
      </c>
      <c r="K31" s="57">
        <f t="shared" si="7"/>
        <v>3733.5901833333332</v>
      </c>
      <c r="L31" s="55">
        <f t="shared" si="1"/>
        <v>87.216855342465749</v>
      </c>
      <c r="M31" s="55">
        <f t="shared" si="2"/>
        <v>33.668849315068492</v>
      </c>
      <c r="N31" s="55">
        <f t="shared" si="8"/>
        <v>1.8624657534246574</v>
      </c>
      <c r="O31" s="56">
        <f t="shared" si="9"/>
        <v>122.74817041095889</v>
      </c>
    </row>
    <row r="32" spans="1:15" ht="14.1" customHeight="1" x14ac:dyDescent="0.2">
      <c r="A32" s="11"/>
      <c r="B32" s="11"/>
      <c r="C32" s="11">
        <v>18</v>
      </c>
      <c r="D32" s="59">
        <f t="shared" si="10"/>
        <v>32466.6188</v>
      </c>
      <c r="E32" s="59">
        <f t="shared" si="3"/>
        <v>12289.13</v>
      </c>
      <c r="F32" s="54">
        <f>IF($F$9="A",Data!$N$6,IF($F$9="B",Data!$N$7,IF($F$9="C",Data!$N$8,IF($F$9="D",Data!$N$9,0))))</f>
        <v>679.8</v>
      </c>
      <c r="G32" s="57">
        <f t="shared" si="4"/>
        <v>45435.548800000004</v>
      </c>
      <c r="H32" s="58">
        <f t="shared" si="0"/>
        <v>2705.5515666666665</v>
      </c>
      <c r="I32" s="58">
        <f t="shared" si="5"/>
        <v>1024.0941666666665</v>
      </c>
      <c r="J32" s="58">
        <f t="shared" si="6"/>
        <v>56.65</v>
      </c>
      <c r="K32" s="57">
        <f t="shared" si="7"/>
        <v>3786.2957333333329</v>
      </c>
      <c r="L32" s="55">
        <f t="shared" si="1"/>
        <v>88.949640547945208</v>
      </c>
      <c r="M32" s="55">
        <f t="shared" si="2"/>
        <v>33.668849315068492</v>
      </c>
      <c r="N32" s="55">
        <f t="shared" si="8"/>
        <v>1.8624657534246574</v>
      </c>
      <c r="O32" s="56">
        <f t="shared" si="9"/>
        <v>124.48095561643837</v>
      </c>
    </row>
    <row r="33" spans="1:15" ht="14.1" customHeight="1" x14ac:dyDescent="0.2">
      <c r="A33" s="11"/>
      <c r="B33" s="11"/>
      <c r="C33" s="11">
        <v>19</v>
      </c>
      <c r="D33" s="59">
        <f t="shared" si="10"/>
        <v>33099.085399999996</v>
      </c>
      <c r="E33" s="59">
        <f t="shared" si="3"/>
        <v>12289.13</v>
      </c>
      <c r="F33" s="54">
        <f>IF($F$9="A",Data!$N$6,IF($F$9="B",Data!$N$7,IF($F$9="C",Data!$N$8,IF($F$9="D",Data!$N$9,0))))</f>
        <v>679.8</v>
      </c>
      <c r="G33" s="57">
        <f t="shared" si="4"/>
        <v>46068.015399999997</v>
      </c>
      <c r="H33" s="58">
        <f t="shared" si="0"/>
        <v>2758.2571166666662</v>
      </c>
      <c r="I33" s="58">
        <f t="shared" si="5"/>
        <v>1024.0941666666665</v>
      </c>
      <c r="J33" s="58">
        <f t="shared" si="6"/>
        <v>56.65</v>
      </c>
      <c r="K33" s="57">
        <f t="shared" si="7"/>
        <v>3839.0012833333326</v>
      </c>
      <c r="L33" s="55">
        <f t="shared" si="1"/>
        <v>90.682425753424653</v>
      </c>
      <c r="M33" s="55">
        <f t="shared" si="2"/>
        <v>33.668849315068492</v>
      </c>
      <c r="N33" s="55">
        <f t="shared" si="8"/>
        <v>1.8624657534246574</v>
      </c>
      <c r="O33" s="56">
        <f t="shared" si="9"/>
        <v>126.21374082191781</v>
      </c>
    </row>
    <row r="34" spans="1:15" ht="14.1" customHeight="1" x14ac:dyDescent="0.2">
      <c r="A34" s="11"/>
      <c r="B34" s="11"/>
      <c r="C34" s="11">
        <v>20</v>
      </c>
      <c r="D34" s="59">
        <f t="shared" si="10"/>
        <v>33731.551999999996</v>
      </c>
      <c r="E34" s="59">
        <f t="shared" si="3"/>
        <v>12289.13</v>
      </c>
      <c r="F34" s="54">
        <f>IF($F$9="A",Data!$N$6,IF($F$9="B",Data!$N$7,IF($F$9="C",Data!$N$8,IF($F$9="D",Data!$N$9,0))))</f>
        <v>679.8</v>
      </c>
      <c r="G34" s="57">
        <f t="shared" si="4"/>
        <v>46700.481999999996</v>
      </c>
      <c r="H34" s="58">
        <f t="shared" si="0"/>
        <v>2810.9626666666663</v>
      </c>
      <c r="I34" s="58">
        <f t="shared" si="5"/>
        <v>1024.0941666666665</v>
      </c>
      <c r="J34" s="58">
        <f t="shared" si="6"/>
        <v>56.65</v>
      </c>
      <c r="K34" s="57">
        <f t="shared" si="7"/>
        <v>3891.7068333333332</v>
      </c>
      <c r="L34" s="55">
        <f t="shared" si="1"/>
        <v>92.415210958904098</v>
      </c>
      <c r="M34" s="55">
        <f t="shared" si="2"/>
        <v>33.668849315068492</v>
      </c>
      <c r="N34" s="55">
        <f t="shared" si="8"/>
        <v>1.8624657534246574</v>
      </c>
      <c r="O34" s="56">
        <f t="shared" si="9"/>
        <v>127.94652602739725</v>
      </c>
    </row>
    <row r="35" spans="1:15" ht="14.1" customHeight="1" x14ac:dyDescent="0.2">
      <c r="A35" s="11"/>
      <c r="B35" s="11"/>
      <c r="C35" s="11">
        <v>21</v>
      </c>
      <c r="D35" s="59">
        <f t="shared" si="10"/>
        <v>34364.018600000003</v>
      </c>
      <c r="E35" s="59">
        <f t="shared" si="3"/>
        <v>12289.13</v>
      </c>
      <c r="F35" s="54">
        <f>IF($F$9="A",Data!$N$6,IF($F$9="B",Data!$N$7,IF($F$9="C",Data!$N$8,IF($F$9="D",Data!$N$9,0))))</f>
        <v>679.8</v>
      </c>
      <c r="G35" s="57">
        <f t="shared" si="4"/>
        <v>47332.948600000003</v>
      </c>
      <c r="H35" s="58">
        <f t="shared" si="0"/>
        <v>2863.6682166666669</v>
      </c>
      <c r="I35" s="58">
        <f t="shared" si="5"/>
        <v>1024.0941666666665</v>
      </c>
      <c r="J35" s="58">
        <f t="shared" si="6"/>
        <v>56.65</v>
      </c>
      <c r="K35" s="57">
        <f t="shared" si="7"/>
        <v>3944.4123833333338</v>
      </c>
      <c r="L35" s="55">
        <f t="shared" si="1"/>
        <v>94.147996164383571</v>
      </c>
      <c r="M35" s="55">
        <f t="shared" si="2"/>
        <v>33.668849315068492</v>
      </c>
      <c r="N35" s="55">
        <f t="shared" si="8"/>
        <v>1.8624657534246574</v>
      </c>
      <c r="O35" s="56">
        <f t="shared" si="9"/>
        <v>129.67931123287673</v>
      </c>
    </row>
    <row r="36" spans="1:15" ht="14.1" customHeight="1" x14ac:dyDescent="0.2">
      <c r="A36" s="11"/>
      <c r="B36" s="11"/>
      <c r="C36" s="11">
        <v>22</v>
      </c>
      <c r="D36" s="59">
        <f t="shared" si="10"/>
        <v>34996.485200000003</v>
      </c>
      <c r="E36" s="59">
        <f t="shared" si="3"/>
        <v>12289.13</v>
      </c>
      <c r="F36" s="54">
        <f>IF($F$9="A",Data!$N$6,IF($F$9="B",Data!$N$7,IF($F$9="C",Data!$N$8,IF($F$9="D",Data!$N$9,0))))</f>
        <v>679.8</v>
      </c>
      <c r="G36" s="57">
        <f t="shared" si="4"/>
        <v>47965.415200000003</v>
      </c>
      <c r="H36" s="58">
        <f t="shared" si="0"/>
        <v>2916.3737666666671</v>
      </c>
      <c r="I36" s="58">
        <f t="shared" si="5"/>
        <v>1024.0941666666665</v>
      </c>
      <c r="J36" s="58">
        <f t="shared" si="6"/>
        <v>56.65</v>
      </c>
      <c r="K36" s="57">
        <f t="shared" si="7"/>
        <v>3997.1179333333334</v>
      </c>
      <c r="L36" s="55">
        <f t="shared" si="1"/>
        <v>95.880781369863016</v>
      </c>
      <c r="M36" s="55">
        <f t="shared" si="2"/>
        <v>33.668849315068492</v>
      </c>
      <c r="N36" s="55">
        <f t="shared" si="8"/>
        <v>1.8624657534246574</v>
      </c>
      <c r="O36" s="56">
        <f t="shared" si="9"/>
        <v>131.41209643835617</v>
      </c>
    </row>
    <row r="37" spans="1:15" ht="14.1" customHeight="1" x14ac:dyDescent="0.2">
      <c r="A37" s="11"/>
      <c r="B37" s="11"/>
      <c r="C37" s="11">
        <v>23</v>
      </c>
      <c r="D37" s="59">
        <f t="shared" si="10"/>
        <v>35628.951800000003</v>
      </c>
      <c r="E37" s="59">
        <f t="shared" si="3"/>
        <v>12289.13</v>
      </c>
      <c r="F37" s="54">
        <f>IF($F$9="A",Data!$N$6,IF($F$9="B",Data!$N$7,IF($F$9="C",Data!$N$8,IF($F$9="D",Data!$N$9,0))))</f>
        <v>679.8</v>
      </c>
      <c r="G37" s="57">
        <f t="shared" si="4"/>
        <v>48597.881800000003</v>
      </c>
      <c r="H37" s="58">
        <f t="shared" si="0"/>
        <v>2969.0793166666667</v>
      </c>
      <c r="I37" s="58">
        <f t="shared" si="5"/>
        <v>1024.0941666666665</v>
      </c>
      <c r="J37" s="58">
        <f t="shared" si="6"/>
        <v>56.65</v>
      </c>
      <c r="K37" s="57">
        <f t="shared" si="7"/>
        <v>4049.8234833333331</v>
      </c>
      <c r="L37" s="55">
        <f t="shared" si="1"/>
        <v>97.613566575342475</v>
      </c>
      <c r="M37" s="55">
        <f t="shared" si="2"/>
        <v>33.668849315068492</v>
      </c>
      <c r="N37" s="55">
        <f t="shared" si="8"/>
        <v>1.8624657534246574</v>
      </c>
      <c r="O37" s="56">
        <f>SUM(L37:N37)</f>
        <v>133.14488164383562</v>
      </c>
    </row>
    <row r="38" spans="1:15" ht="14.1" customHeight="1" x14ac:dyDescent="0.2">
      <c r="A38" s="11"/>
      <c r="B38" s="11"/>
      <c r="C38" s="11">
        <v>24</v>
      </c>
      <c r="D38" s="59">
        <f t="shared" si="10"/>
        <v>36261.418400000002</v>
      </c>
      <c r="E38" s="59">
        <f t="shared" si="3"/>
        <v>12289.13</v>
      </c>
      <c r="F38" s="54">
        <f>IF($F$9="A",Data!$N$6,IF($F$9="B",Data!$N$7,IF($F$9="C",Data!$N$8,IF($F$9="D",Data!$N$9,0))))</f>
        <v>679.8</v>
      </c>
      <c r="G38" s="57">
        <f t="shared" si="4"/>
        <v>49230.348400000003</v>
      </c>
      <c r="H38" s="58">
        <f t="shared" si="0"/>
        <v>3021.7848666666669</v>
      </c>
      <c r="I38" s="58">
        <f t="shared" si="5"/>
        <v>1024.0941666666665</v>
      </c>
      <c r="J38" s="58">
        <f t="shared" si="6"/>
        <v>56.65</v>
      </c>
      <c r="K38" s="57">
        <f t="shared" si="7"/>
        <v>4102.5290333333332</v>
      </c>
      <c r="L38" s="55">
        <f t="shared" si="1"/>
        <v>99.346351780821919</v>
      </c>
      <c r="M38" s="55">
        <f t="shared" si="2"/>
        <v>33.668849315068492</v>
      </c>
      <c r="N38" s="55">
        <f t="shared" si="8"/>
        <v>1.8624657534246574</v>
      </c>
      <c r="O38" s="56">
        <f t="shared" si="9"/>
        <v>134.87766684931506</v>
      </c>
    </row>
    <row r="39" spans="1:15" ht="14.1" customHeight="1" x14ac:dyDescent="0.2">
      <c r="A39" s="11"/>
      <c r="B39" s="11"/>
      <c r="C39" s="11">
        <v>25</v>
      </c>
      <c r="D39" s="59">
        <f t="shared" si="10"/>
        <v>36893.885000000002</v>
      </c>
      <c r="E39" s="59">
        <f t="shared" si="3"/>
        <v>12289.13</v>
      </c>
      <c r="F39" s="54">
        <f>IF($F$9="A",Data!$N$6,IF($F$9="B",Data!$N$7,IF($F$9="C",Data!$N$8,IF($F$9="D",Data!$N$9,0))))</f>
        <v>679.8</v>
      </c>
      <c r="G39" s="57">
        <f t="shared" si="4"/>
        <v>49862.815000000002</v>
      </c>
      <c r="H39" s="58">
        <f t="shared" si="0"/>
        <v>3074.490416666667</v>
      </c>
      <c r="I39" s="58">
        <f t="shared" si="5"/>
        <v>1024.0941666666665</v>
      </c>
      <c r="J39" s="58">
        <f t="shared" si="6"/>
        <v>56.65</v>
      </c>
      <c r="K39" s="57">
        <f t="shared" si="7"/>
        <v>4155.2345833333329</v>
      </c>
      <c r="L39" s="55">
        <f t="shared" si="1"/>
        <v>101.07913698630138</v>
      </c>
      <c r="M39" s="55">
        <f t="shared" si="2"/>
        <v>33.668849315068492</v>
      </c>
      <c r="N39" s="55">
        <f t="shared" si="8"/>
        <v>1.8624657534246574</v>
      </c>
      <c r="O39" s="56">
        <f t="shared" si="9"/>
        <v>136.61045205479454</v>
      </c>
    </row>
    <row r="40" spans="1:15" ht="14.1" customHeight="1" x14ac:dyDescent="0.2">
      <c r="A40" s="11"/>
      <c r="B40" s="11"/>
      <c r="C40" s="11">
        <v>26</v>
      </c>
      <c r="D40" s="59">
        <f t="shared" si="10"/>
        <v>37526.351600000002</v>
      </c>
      <c r="E40" s="59">
        <f t="shared" si="3"/>
        <v>12289.13</v>
      </c>
      <c r="F40" s="54">
        <f>IF($F$9="A",Data!$N$6,IF($F$9="B",Data!$N$7,IF($F$9="C",Data!$N$8,IF($F$9="D",Data!$N$9,0))))</f>
        <v>679.8</v>
      </c>
      <c r="G40" s="57">
        <f t="shared" si="4"/>
        <v>50495.281600000002</v>
      </c>
      <c r="H40" s="58">
        <f t="shared" si="0"/>
        <v>3127.1959666666667</v>
      </c>
      <c r="I40" s="58">
        <f t="shared" si="5"/>
        <v>1024.0941666666665</v>
      </c>
      <c r="J40" s="58">
        <f t="shared" si="6"/>
        <v>56.65</v>
      </c>
      <c r="K40" s="57">
        <f t="shared" si="7"/>
        <v>4207.9401333333326</v>
      </c>
      <c r="L40" s="55">
        <f t="shared" si="1"/>
        <v>102.81192219178082</v>
      </c>
      <c r="M40" s="55">
        <f t="shared" si="2"/>
        <v>33.668849315068492</v>
      </c>
      <c r="N40" s="55">
        <f t="shared" si="8"/>
        <v>1.8624657534246574</v>
      </c>
      <c r="O40" s="56">
        <f t="shared" si="9"/>
        <v>138.34323726027398</v>
      </c>
    </row>
    <row r="41" spans="1:15" ht="14.1" customHeight="1" x14ac:dyDescent="0.2">
      <c r="A41" s="11"/>
      <c r="B41" s="11"/>
      <c r="C41" s="11">
        <v>27</v>
      </c>
      <c r="D41" s="59">
        <f t="shared" si="10"/>
        <v>38158.818200000002</v>
      </c>
      <c r="E41" s="59">
        <f t="shared" si="3"/>
        <v>12289.13</v>
      </c>
      <c r="F41" s="54">
        <f>IF($F$9="A",Data!$N$6,IF($F$9="B",Data!$N$7,IF($F$9="C",Data!$N$8,IF($F$9="D",Data!$N$9,0))))</f>
        <v>679.8</v>
      </c>
      <c r="G41" s="57">
        <f t="shared" si="4"/>
        <v>51127.748200000002</v>
      </c>
      <c r="H41" s="58">
        <f t="shared" si="0"/>
        <v>3179.9015166666668</v>
      </c>
      <c r="I41" s="58">
        <f t="shared" si="5"/>
        <v>1024.0941666666665</v>
      </c>
      <c r="J41" s="58">
        <f t="shared" si="6"/>
        <v>56.65</v>
      </c>
      <c r="K41" s="57">
        <f t="shared" si="7"/>
        <v>4260.6456833333332</v>
      </c>
      <c r="L41" s="55">
        <f t="shared" si="1"/>
        <v>104.54470739726028</v>
      </c>
      <c r="M41" s="55">
        <f t="shared" si="2"/>
        <v>33.668849315068492</v>
      </c>
      <c r="N41" s="55">
        <f t="shared" si="8"/>
        <v>1.8624657534246574</v>
      </c>
      <c r="O41" s="56">
        <f t="shared" si="9"/>
        <v>140.07602246575343</v>
      </c>
    </row>
    <row r="42" spans="1:15" ht="14.1" customHeight="1" x14ac:dyDescent="0.2">
      <c r="A42" s="11"/>
      <c r="B42" s="11"/>
      <c r="C42" s="11">
        <v>28</v>
      </c>
      <c r="D42" s="59">
        <f t="shared" si="10"/>
        <v>38791.284800000001</v>
      </c>
      <c r="E42" s="59">
        <f t="shared" si="3"/>
        <v>12289.13</v>
      </c>
      <c r="F42" s="54">
        <f>IF($F$9="A",Data!$N$6,IF($F$9="B",Data!$N$7,IF($F$9="C",Data!$N$8,IF($F$9="D",Data!$N$9,0))))</f>
        <v>679.8</v>
      </c>
      <c r="G42" s="57">
        <f t="shared" si="4"/>
        <v>51760.214800000002</v>
      </c>
      <c r="H42" s="58">
        <f t="shared" si="0"/>
        <v>3232.6070666666669</v>
      </c>
      <c r="I42" s="58">
        <f t="shared" si="5"/>
        <v>1024.0941666666665</v>
      </c>
      <c r="J42" s="58">
        <f t="shared" si="6"/>
        <v>56.65</v>
      </c>
      <c r="K42" s="57">
        <f t="shared" si="7"/>
        <v>4313.3512333333329</v>
      </c>
      <c r="L42" s="55">
        <f t="shared" si="1"/>
        <v>106.27749260273973</v>
      </c>
      <c r="M42" s="55">
        <f t="shared" si="2"/>
        <v>33.668849315068492</v>
      </c>
      <c r="N42" s="55">
        <f t="shared" si="8"/>
        <v>1.8624657534246574</v>
      </c>
      <c r="O42" s="56">
        <f t="shared" si="9"/>
        <v>141.80880767123287</v>
      </c>
    </row>
    <row r="43" spans="1:15" ht="14.1" customHeight="1" x14ac:dyDescent="0.2">
      <c r="A43" s="11"/>
      <c r="B43" s="11"/>
      <c r="C43" s="11">
        <v>29</v>
      </c>
      <c r="D43" s="59">
        <f t="shared" si="10"/>
        <v>39423.751400000001</v>
      </c>
      <c r="E43" s="59">
        <f t="shared" si="3"/>
        <v>12289.13</v>
      </c>
      <c r="F43" s="54">
        <f>IF($F$9="A",Data!$N$6,IF($F$9="B",Data!$N$7,IF($F$9="C",Data!$N$8,IF($F$9="D",Data!$N$9,0))))</f>
        <v>679.8</v>
      </c>
      <c r="G43" s="57">
        <f t="shared" si="4"/>
        <v>52392.681400000001</v>
      </c>
      <c r="H43" s="58">
        <f t="shared" si="0"/>
        <v>3285.3126166666666</v>
      </c>
      <c r="I43" s="58">
        <f t="shared" si="5"/>
        <v>1024.0941666666665</v>
      </c>
      <c r="J43" s="58">
        <f t="shared" si="6"/>
        <v>56.65</v>
      </c>
      <c r="K43" s="57">
        <f t="shared" si="7"/>
        <v>4366.0567833333325</v>
      </c>
      <c r="L43" s="55">
        <f t="shared" si="1"/>
        <v>108.01027780821919</v>
      </c>
      <c r="M43" s="55">
        <f t="shared" si="2"/>
        <v>33.668849315068492</v>
      </c>
      <c r="N43" s="55">
        <f t="shared" si="8"/>
        <v>1.8624657534246574</v>
      </c>
      <c r="O43" s="56">
        <f t="shared" si="9"/>
        <v>143.54159287671234</v>
      </c>
    </row>
    <row r="44" spans="1:15" ht="14.1" customHeight="1" x14ac:dyDescent="0.2">
      <c r="A44" s="11"/>
      <c r="B44" s="11"/>
      <c r="C44" s="11">
        <v>30</v>
      </c>
      <c r="D44" s="59">
        <f t="shared" si="10"/>
        <v>40056.218000000001</v>
      </c>
      <c r="E44" s="59">
        <f t="shared" si="3"/>
        <v>12289.13</v>
      </c>
      <c r="F44" s="54">
        <f>IF($F$9="A",Data!$N$6,IF($F$9="B",Data!$N$7,IF($F$9="C",Data!$N$8,IF($F$9="D",Data!$N$9,0))))</f>
        <v>679.8</v>
      </c>
      <c r="G44" s="57">
        <f t="shared" si="4"/>
        <v>53025.148000000001</v>
      </c>
      <c r="H44" s="58">
        <f t="shared" si="0"/>
        <v>3338.0181666666667</v>
      </c>
      <c r="I44" s="58">
        <f t="shared" si="5"/>
        <v>1024.0941666666665</v>
      </c>
      <c r="J44" s="58">
        <f t="shared" si="6"/>
        <v>56.65</v>
      </c>
      <c r="K44" s="57">
        <f t="shared" si="7"/>
        <v>4418.7623333333331</v>
      </c>
      <c r="L44" s="55">
        <f t="shared" si="1"/>
        <v>109.74306301369863</v>
      </c>
      <c r="M44" s="55">
        <f t="shared" si="2"/>
        <v>33.668849315068492</v>
      </c>
      <c r="N44" s="55">
        <f t="shared" si="8"/>
        <v>1.8624657534246574</v>
      </c>
      <c r="O44" s="56">
        <f t="shared" si="9"/>
        <v>145.27437808219179</v>
      </c>
    </row>
    <row r="45" spans="1:15" ht="14.1" customHeight="1" x14ac:dyDescent="0.2">
      <c r="A45" s="11"/>
      <c r="B45" s="11"/>
      <c r="C45" s="11">
        <v>31</v>
      </c>
      <c r="D45" s="59">
        <f t="shared" si="10"/>
        <v>40688.684600000001</v>
      </c>
      <c r="E45" s="59">
        <f t="shared" si="3"/>
        <v>12289.13</v>
      </c>
      <c r="F45" s="54">
        <f>IF($F$9="A",Data!$N$6,IF($F$9="B",Data!$N$7,IF($F$9="C",Data!$N$8,IF($F$9="D",Data!$N$9,0))))</f>
        <v>679.8</v>
      </c>
      <c r="G45" s="57">
        <f t="shared" si="4"/>
        <v>53657.614600000001</v>
      </c>
      <c r="H45" s="58">
        <f t="shared" si="0"/>
        <v>3390.7237166666669</v>
      </c>
      <c r="I45" s="58">
        <f t="shared" si="5"/>
        <v>1024.0941666666665</v>
      </c>
      <c r="J45" s="58">
        <f t="shared" si="6"/>
        <v>56.65</v>
      </c>
      <c r="K45" s="57">
        <f t="shared" si="7"/>
        <v>4471.4678833333328</v>
      </c>
      <c r="L45" s="55">
        <f t="shared" si="1"/>
        <v>111.47584821917809</v>
      </c>
      <c r="M45" s="55">
        <f t="shared" si="2"/>
        <v>33.668849315068492</v>
      </c>
      <c r="N45" s="55">
        <f t="shared" si="8"/>
        <v>1.8624657534246574</v>
      </c>
      <c r="O45" s="56">
        <f>SUM(L45:N45)</f>
        <v>147.00716328767123</v>
      </c>
    </row>
    <row r="46" spans="1:15" ht="14.1" customHeight="1" x14ac:dyDescent="0.2">
      <c r="A46" s="11"/>
      <c r="B46" s="11"/>
      <c r="C46" s="11">
        <v>32</v>
      </c>
      <c r="D46" s="59">
        <f t="shared" si="10"/>
        <v>41321.1512</v>
      </c>
      <c r="E46" s="59">
        <f t="shared" si="3"/>
        <v>12289.13</v>
      </c>
      <c r="F46" s="54">
        <f>IF($F$9="A",Data!$N$6,IF($F$9="B",Data!$N$7,IF($F$9="C",Data!$N$8,IF($F$9="D",Data!$N$9,0))))</f>
        <v>679.8</v>
      </c>
      <c r="G46" s="57">
        <f t="shared" si="4"/>
        <v>54290.081200000001</v>
      </c>
      <c r="H46" s="58">
        <f t="shared" si="0"/>
        <v>3443.4292666666665</v>
      </c>
      <c r="I46" s="58">
        <f t="shared" si="5"/>
        <v>1024.0941666666665</v>
      </c>
      <c r="J46" s="58">
        <f t="shared" si="6"/>
        <v>56.65</v>
      </c>
      <c r="K46" s="57">
        <f t="shared" si="7"/>
        <v>4524.1734333333325</v>
      </c>
      <c r="L46" s="55">
        <f t="shared" si="1"/>
        <v>113.20863342465753</v>
      </c>
      <c r="M46" s="55">
        <f t="shared" si="2"/>
        <v>33.668849315068492</v>
      </c>
      <c r="N46" s="55">
        <f t="shared" si="8"/>
        <v>1.8624657534246574</v>
      </c>
      <c r="O46" s="56">
        <f t="shared" si="9"/>
        <v>148.73994849315068</v>
      </c>
    </row>
    <row r="47" spans="1:15" ht="14.1" customHeight="1" x14ac:dyDescent="0.2">
      <c r="A47" s="11"/>
      <c r="B47" s="11"/>
      <c r="C47" s="11">
        <v>33</v>
      </c>
      <c r="D47" s="59">
        <f t="shared" si="10"/>
        <v>41953.6178</v>
      </c>
      <c r="E47" s="59">
        <f t="shared" si="3"/>
        <v>12289.13</v>
      </c>
      <c r="F47" s="54">
        <f>IF($F$9="A",Data!$N$6,IF($F$9="B",Data!$N$7,IF($F$9="C",Data!$N$8,IF($F$9="D",Data!$N$9,0))))</f>
        <v>679.8</v>
      </c>
      <c r="G47" s="57">
        <f t="shared" si="4"/>
        <v>54922.5478</v>
      </c>
      <c r="H47" s="58">
        <f t="shared" si="0"/>
        <v>3496.1348166666667</v>
      </c>
      <c r="I47" s="58">
        <f t="shared" si="5"/>
        <v>1024.0941666666665</v>
      </c>
      <c r="J47" s="58">
        <f t="shared" si="6"/>
        <v>56.65</v>
      </c>
      <c r="K47" s="57">
        <f t="shared" si="7"/>
        <v>4576.8789833333331</v>
      </c>
      <c r="L47" s="55">
        <f t="shared" si="1"/>
        <v>114.94141863013698</v>
      </c>
      <c r="M47" s="55">
        <f t="shared" si="2"/>
        <v>33.668849315068492</v>
      </c>
      <c r="N47" s="55">
        <f t="shared" si="8"/>
        <v>1.8624657534246574</v>
      </c>
      <c r="O47" s="56">
        <f t="shared" si="9"/>
        <v>150.47273369863012</v>
      </c>
    </row>
    <row r="48" spans="1:15" ht="14.1" customHeight="1" x14ac:dyDescent="0.2">
      <c r="A48" s="11"/>
      <c r="B48" s="11"/>
      <c r="C48" s="11">
        <v>34</v>
      </c>
      <c r="D48" s="59">
        <f t="shared" si="10"/>
        <v>42586.0844</v>
      </c>
      <c r="E48" s="59">
        <f t="shared" si="3"/>
        <v>12289.13</v>
      </c>
      <c r="F48" s="54">
        <f>IF($F$9="A",Data!$N$6,IF($F$9="B",Data!$N$7,IF($F$9="C",Data!$N$8,IF($F$9="D",Data!$N$9,0))))</f>
        <v>679.8</v>
      </c>
      <c r="G48" s="57">
        <f t="shared" si="4"/>
        <v>55555.0144</v>
      </c>
      <c r="H48" s="58">
        <f t="shared" si="0"/>
        <v>3548.8403666666668</v>
      </c>
      <c r="I48" s="58">
        <f t="shared" si="5"/>
        <v>1024.0941666666665</v>
      </c>
      <c r="J48" s="58">
        <f t="shared" si="6"/>
        <v>56.65</v>
      </c>
      <c r="K48" s="57">
        <f t="shared" si="7"/>
        <v>4629.5845333333327</v>
      </c>
      <c r="L48" s="55">
        <f t="shared" si="1"/>
        <v>116.67420383561644</v>
      </c>
      <c r="M48" s="55">
        <f t="shared" si="2"/>
        <v>33.668849315068492</v>
      </c>
      <c r="N48" s="55">
        <f t="shared" si="8"/>
        <v>1.8624657534246574</v>
      </c>
      <c r="O48" s="56">
        <f t="shared" si="9"/>
        <v>152.2055189041096</v>
      </c>
    </row>
    <row r="49" spans="1:15" ht="14.1" customHeight="1" x14ac:dyDescent="0.2">
      <c r="A49" s="11"/>
      <c r="B49" s="11"/>
      <c r="C49" s="11">
        <v>35</v>
      </c>
      <c r="D49" s="59">
        <f t="shared" si="10"/>
        <v>43218.550999999999</v>
      </c>
      <c r="E49" s="59">
        <f t="shared" si="3"/>
        <v>12289.13</v>
      </c>
      <c r="F49" s="54">
        <f>IF($F$9="A",Data!$N$6,IF($F$9="B",Data!$N$7,IF($F$9="C",Data!$N$8,IF($F$9="D",Data!$N$9,0))))</f>
        <v>679.8</v>
      </c>
      <c r="G49" s="57">
        <f t="shared" si="4"/>
        <v>56187.481</v>
      </c>
      <c r="H49" s="58">
        <f t="shared" si="0"/>
        <v>3601.5459166666665</v>
      </c>
      <c r="I49" s="58">
        <f t="shared" si="5"/>
        <v>1024.0941666666665</v>
      </c>
      <c r="J49" s="58">
        <f t="shared" si="6"/>
        <v>56.65</v>
      </c>
      <c r="K49" s="57">
        <f t="shared" si="7"/>
        <v>4682.2900833333324</v>
      </c>
      <c r="L49" s="55">
        <f t="shared" si="1"/>
        <v>118.40698904109588</v>
      </c>
      <c r="M49" s="55">
        <f t="shared" si="2"/>
        <v>33.668849315068492</v>
      </c>
      <c r="N49" s="55">
        <f t="shared" si="8"/>
        <v>1.8624657534246574</v>
      </c>
      <c r="O49" s="56">
        <f t="shared" si="9"/>
        <v>153.93830410958904</v>
      </c>
    </row>
    <row r="50" spans="1:15" ht="14.1" customHeight="1" x14ac:dyDescent="0.2">
      <c r="A50" s="11"/>
      <c r="B50" s="11"/>
      <c r="C50" s="11">
        <v>36</v>
      </c>
      <c r="D50" s="59">
        <f t="shared" si="10"/>
        <v>43851.017599999999</v>
      </c>
      <c r="E50" s="59">
        <f t="shared" si="3"/>
        <v>12289.13</v>
      </c>
      <c r="F50" s="54">
        <f>IF($F$9="A",Data!$N$6,IF($F$9="B",Data!$N$7,IF($F$9="C",Data!$N$8,IF($F$9="D",Data!$N$9,0))))</f>
        <v>679.8</v>
      </c>
      <c r="G50" s="57">
        <f t="shared" si="4"/>
        <v>56819.9476</v>
      </c>
      <c r="H50" s="58">
        <f t="shared" si="0"/>
        <v>3654.2514666666666</v>
      </c>
      <c r="I50" s="58">
        <f t="shared" si="5"/>
        <v>1024.0941666666665</v>
      </c>
      <c r="J50" s="58">
        <f t="shared" si="6"/>
        <v>56.65</v>
      </c>
      <c r="K50" s="57">
        <f t="shared" si="7"/>
        <v>4734.995633333333</v>
      </c>
      <c r="L50" s="55">
        <f t="shared" si="1"/>
        <v>120.13977424657534</v>
      </c>
      <c r="M50" s="55">
        <f t="shared" si="2"/>
        <v>33.668849315068492</v>
      </c>
      <c r="N50" s="55">
        <f t="shared" si="8"/>
        <v>1.8624657534246574</v>
      </c>
      <c r="O50" s="56">
        <f t="shared" si="9"/>
        <v>155.67108931506849</v>
      </c>
    </row>
    <row r="51" spans="1:15" ht="14.1" customHeight="1" x14ac:dyDescent="0.2">
      <c r="A51" s="11"/>
      <c r="B51" s="11"/>
      <c r="C51" s="11">
        <v>37</v>
      </c>
      <c r="D51" s="59">
        <f t="shared" si="10"/>
        <v>44483.484199999999</v>
      </c>
      <c r="E51" s="59">
        <f t="shared" si="3"/>
        <v>12289.13</v>
      </c>
      <c r="F51" s="54">
        <f>IF($F$9="A",Data!$N$6,IF($F$9="B",Data!$N$7,IF($F$9="C",Data!$N$8,IF($F$9="D",Data!$N$9,0))))</f>
        <v>679.8</v>
      </c>
      <c r="G51" s="57">
        <f t="shared" si="4"/>
        <v>57452.414199999999</v>
      </c>
      <c r="H51" s="58">
        <f t="shared" si="0"/>
        <v>3706.9570166666667</v>
      </c>
      <c r="I51" s="58">
        <f t="shared" si="5"/>
        <v>1024.0941666666665</v>
      </c>
      <c r="J51" s="58">
        <f t="shared" si="6"/>
        <v>56.65</v>
      </c>
      <c r="K51" s="57">
        <f t="shared" si="7"/>
        <v>4787.7011833333327</v>
      </c>
      <c r="L51" s="55">
        <f t="shared" si="1"/>
        <v>121.87255945205479</v>
      </c>
      <c r="M51" s="55">
        <f t="shared" si="2"/>
        <v>33.668849315068492</v>
      </c>
      <c r="N51" s="55">
        <f t="shared" si="8"/>
        <v>1.8624657534246574</v>
      </c>
      <c r="O51" s="56">
        <f t="shared" si="9"/>
        <v>157.40387452054793</v>
      </c>
    </row>
    <row r="52" spans="1:15" ht="14.1" customHeight="1" x14ac:dyDescent="0.2">
      <c r="A52" s="11"/>
      <c r="B52" s="11"/>
      <c r="C52" s="11">
        <v>38</v>
      </c>
      <c r="D52" s="59">
        <f t="shared" si="10"/>
        <v>45115.950799999999</v>
      </c>
      <c r="E52" s="59">
        <f t="shared" si="3"/>
        <v>12289.13</v>
      </c>
      <c r="F52" s="54">
        <f>IF($F$9="A",Data!$N$6,IF($F$9="B",Data!$N$7,IF($F$9="C",Data!$N$8,IF($F$9="D",Data!$N$9,0))))</f>
        <v>679.8</v>
      </c>
      <c r="G52" s="57">
        <f t="shared" si="4"/>
        <v>58084.880799999999</v>
      </c>
      <c r="H52" s="58">
        <f t="shared" si="0"/>
        <v>3759.6625666666664</v>
      </c>
      <c r="I52" s="58">
        <f t="shared" si="5"/>
        <v>1024.0941666666665</v>
      </c>
      <c r="J52" s="58">
        <f t="shared" si="6"/>
        <v>56.65</v>
      </c>
      <c r="K52" s="57">
        <f t="shared" si="7"/>
        <v>4840.4067333333323</v>
      </c>
      <c r="L52" s="55">
        <f t="shared" si="1"/>
        <v>123.60534465753425</v>
      </c>
      <c r="M52" s="55">
        <f t="shared" si="2"/>
        <v>33.668849315068492</v>
      </c>
      <c r="N52" s="55">
        <f t="shared" si="8"/>
        <v>1.8624657534246574</v>
      </c>
      <c r="O52" s="56">
        <f t="shared" si="9"/>
        <v>159.1366597260274</v>
      </c>
    </row>
    <row r="53" spans="1:15" ht="14.1" customHeight="1" x14ac:dyDescent="0.2">
      <c r="A53" s="11"/>
      <c r="B53" s="11"/>
      <c r="C53" s="11">
        <v>39</v>
      </c>
      <c r="D53" s="59">
        <f t="shared" si="10"/>
        <v>45748.417399999998</v>
      </c>
      <c r="E53" s="59">
        <f t="shared" si="3"/>
        <v>12289.13</v>
      </c>
      <c r="F53" s="54">
        <f>IF($F$9="A",Data!$N$6,IF($F$9="B",Data!$N$7,IF($F$9="C",Data!$N$8,IF($F$9="D",Data!$N$9,0))))</f>
        <v>679.8</v>
      </c>
      <c r="G53" s="57">
        <f t="shared" si="4"/>
        <v>58717.347399999999</v>
      </c>
      <c r="H53" s="58">
        <f t="shared" si="0"/>
        <v>3812.3681166666665</v>
      </c>
      <c r="I53" s="58">
        <f t="shared" si="5"/>
        <v>1024.0941666666665</v>
      </c>
      <c r="J53" s="58">
        <f t="shared" si="6"/>
        <v>56.65</v>
      </c>
      <c r="K53" s="57">
        <f t="shared" si="7"/>
        <v>4893.1122833333329</v>
      </c>
      <c r="L53" s="55">
        <f t="shared" si="1"/>
        <v>125.33812986301369</v>
      </c>
      <c r="M53" s="55">
        <f t="shared" si="2"/>
        <v>33.668849315068492</v>
      </c>
      <c r="N53" s="55">
        <f t="shared" si="8"/>
        <v>1.8624657534246574</v>
      </c>
      <c r="O53" s="56">
        <f t="shared" si="9"/>
        <v>160.86944493150685</v>
      </c>
    </row>
    <row r="54" spans="1:15" ht="14.1" customHeight="1" x14ac:dyDescent="0.2">
      <c r="A54" s="11"/>
      <c r="B54" s="11"/>
      <c r="C54" s="11">
        <v>40</v>
      </c>
      <c r="D54" s="59">
        <f t="shared" si="10"/>
        <v>46380.883999999998</v>
      </c>
      <c r="E54" s="59">
        <f t="shared" si="3"/>
        <v>12289.13</v>
      </c>
      <c r="F54" s="54">
        <f>IF($F$9="A",Data!$N$6,IF($F$9="B",Data!$N$7,IF($F$9="C",Data!$N$8,IF($F$9="D",Data!$N$9,0))))</f>
        <v>679.8</v>
      </c>
      <c r="G54" s="57">
        <f t="shared" ref="G54" si="11">SUM(D54:E54)</f>
        <v>58670.013999999996</v>
      </c>
      <c r="H54" s="58">
        <f t="shared" si="0"/>
        <v>3865.0736666666667</v>
      </c>
      <c r="I54" s="58">
        <f t="shared" si="5"/>
        <v>1024.0941666666665</v>
      </c>
      <c r="J54" s="58">
        <f t="shared" si="6"/>
        <v>56.65</v>
      </c>
      <c r="K54" s="57">
        <f>SUM(H54:I54)</f>
        <v>4889.167833333333</v>
      </c>
      <c r="L54" s="55">
        <f>D54/$L$7</f>
        <v>127.07091506849315</v>
      </c>
      <c r="M54" s="55">
        <f t="shared" si="2"/>
        <v>33.668849315068492</v>
      </c>
      <c r="N54" s="55">
        <f>$F$10/$L$7</f>
        <v>1.8624657534246574</v>
      </c>
      <c r="O54" s="56">
        <f t="shared" ref="O54" ca="1" si="12">SUM(L54:P54)</f>
        <v>161.83367213114752</v>
      </c>
    </row>
    <row r="55" spans="1:15" ht="10.5" customHeight="1" x14ac:dyDescent="0.2"/>
  </sheetData>
  <sheetProtection algorithmName="SHA-512" hashValue="vl3MKoafhj0iGCHxrH5Uk5vYFdapdZ28WwT/vbvicb2KYg+UsQnQmycCpTmZEMdZN77/TfVjLis/N0Tpaak9WA==" saltValue="ww51C3K5a9XOMkuzs8FbbA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5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D2D2F2-CC5A-4203-ADC6-1F97B8451595}">
          <x14:formula1>
            <xm:f>Data!$M$11:$M$15</xm:f>
          </x14:formula1>
          <xm:sqref>F9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D99C4-DD46-4DC2-8A03-8CF0354420D8}">
  <sheetPr>
    <tabColor rgb="FFFF66FF"/>
    <pageSetUpPr fitToPage="1"/>
  </sheetPr>
  <dimension ref="A1:O55"/>
  <sheetViews>
    <sheetView zoomScaleNormal="100" workbookViewId="0">
      <selection activeCell="I3" sqref="I3:K3"/>
    </sheetView>
  </sheetViews>
  <sheetFormatPr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9" width="8.14062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6" t="s">
        <v>0</v>
      </c>
      <c r="F2" s="96"/>
      <c r="G2" s="96"/>
      <c r="H2" s="96"/>
      <c r="I2" s="96"/>
      <c r="J2" s="96"/>
      <c r="K2" s="96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44197</v>
      </c>
      <c r="H3" s="70" t="s">
        <v>33</v>
      </c>
      <c r="I3" s="95">
        <v>44926</v>
      </c>
      <c r="J3" s="95"/>
      <c r="K3" s="95"/>
      <c r="L3" s="17"/>
      <c r="M3" s="17"/>
      <c r="N3" s="92"/>
      <c r="O3" s="92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7" t="s">
        <v>60</v>
      </c>
      <c r="H4" s="97"/>
      <c r="I4" s="97"/>
      <c r="J4" s="97"/>
      <c r="K4" s="97"/>
      <c r="L4" s="17"/>
      <c r="M4" s="17"/>
    </row>
    <row r="5" spans="1:15" ht="12" customHeight="1" x14ac:dyDescent="0.2">
      <c r="A5" s="93" t="s">
        <v>34</v>
      </c>
      <c r="B5" s="93"/>
      <c r="C5" s="93"/>
      <c r="D5" s="94" t="s">
        <v>38</v>
      </c>
      <c r="E5" s="7"/>
      <c r="F5" s="7"/>
      <c r="G5" s="97"/>
      <c r="H5" s="97"/>
      <c r="I5" s="97"/>
      <c r="J5" s="97"/>
      <c r="K5" s="97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93"/>
      <c r="B6" s="93"/>
      <c r="C6" s="93"/>
      <c r="D6" s="94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365</v>
      </c>
      <c r="M7" s="49"/>
      <c r="N7" s="12"/>
      <c r="O7" s="12"/>
    </row>
    <row r="8" spans="1:15" s="9" customFormat="1" ht="36" customHeight="1" x14ac:dyDescent="0.2">
      <c r="A8" s="91" t="s">
        <v>1</v>
      </c>
      <c r="B8" s="91" t="s">
        <v>2</v>
      </c>
      <c r="C8" s="91" t="s">
        <v>3</v>
      </c>
      <c r="D8" s="90" t="s">
        <v>6</v>
      </c>
      <c r="E8" s="90"/>
      <c r="F8" s="90"/>
      <c r="G8" s="90"/>
      <c r="H8" s="87" t="str">
        <f>CONCATENATE("MENSILE - MONATLICH  
(",H7," mesi/Monate)")</f>
        <v>MENSILE - MONATLICH  
(12 mesi/Monate)</v>
      </c>
      <c r="I8" s="88"/>
      <c r="J8" s="88"/>
      <c r="K8" s="89"/>
      <c r="L8" s="87" t="str">
        <f>CONCATENATE("GIORNALIERO - TÄGLICH  
(",L7," giorni/Tage)")</f>
        <v>GIORNALIERO - TÄGLICH  
(365 giorni/Tage)</v>
      </c>
      <c r="M8" s="88"/>
      <c r="N8" s="88"/>
      <c r="O8" s="89"/>
    </row>
    <row r="9" spans="1:15" s="10" customFormat="1" ht="27" customHeight="1" x14ac:dyDescent="0.2">
      <c r="A9" s="91"/>
      <c r="B9" s="91"/>
      <c r="C9" s="91"/>
      <c r="D9" s="75" t="s">
        <v>4</v>
      </c>
      <c r="E9" s="75" t="s">
        <v>5</v>
      </c>
      <c r="F9" s="74" t="s">
        <v>56</v>
      </c>
      <c r="G9" s="75" t="s">
        <v>9</v>
      </c>
      <c r="H9" s="75" t="s">
        <v>4</v>
      </c>
      <c r="I9" s="75" t="s">
        <v>5</v>
      </c>
      <c r="J9" s="67" t="str">
        <f>F9</f>
        <v>B</v>
      </c>
      <c r="K9" s="75" t="s">
        <v>9</v>
      </c>
      <c r="L9" s="75" t="s">
        <v>4</v>
      </c>
      <c r="M9" s="75" t="s">
        <v>5</v>
      </c>
      <c r="N9" s="67" t="str">
        <f>F9</f>
        <v>B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f>(100%+E$7)*[1]Tabelle1!$C$40</f>
        <v>17041.259999999998</v>
      </c>
      <c r="E10" s="73">
        <v>12368.22</v>
      </c>
      <c r="F10" s="54">
        <f>IF($F$9="A",Data!$N$6,IF($F$9="B",Data!$N$7,IF($F$9="C",Data!$N$8,IF($F$9="D",Data!$N$9,0))))</f>
        <v>951.72</v>
      </c>
      <c r="G10" s="57">
        <f>SUM(D10:F10)</f>
        <v>30361.199999999997</v>
      </c>
      <c r="H10" s="58">
        <f t="shared" ref="H10:H54" si="0">D10/$H$7</f>
        <v>1420.1049999999998</v>
      </c>
      <c r="I10" s="58">
        <f>E10/$H$7</f>
        <v>1030.6849999999999</v>
      </c>
      <c r="J10" s="58">
        <f>$F$10/12</f>
        <v>79.31</v>
      </c>
      <c r="K10" s="57">
        <f>SUM(H10:J10)</f>
        <v>2530.1</v>
      </c>
      <c r="L10" s="55">
        <f t="shared" ref="L10:L53" si="1">D10/$L$7</f>
        <v>46.688383561643832</v>
      </c>
      <c r="M10" s="55">
        <f t="shared" ref="M10:M54" si="2">E10/$L$7</f>
        <v>33.88553424657534</v>
      </c>
      <c r="N10" s="55">
        <f>$F$10/$L$7</f>
        <v>2.6074520547945208</v>
      </c>
      <c r="O10" s="56">
        <f>SUM(L10:N10)</f>
        <v>83.181369863013686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18063.7356</v>
      </c>
      <c r="E11" s="59">
        <f t="shared" ref="E11:E54" si="3">E10</f>
        <v>12368.22</v>
      </c>
      <c r="F11" s="54">
        <f>IF($F$9="A",Data!$N$6,IF($F$9="B",Data!$N$7,IF($F$9="C",Data!$N$8,IF($F$9="D",Data!$N$9,0))))</f>
        <v>951.72</v>
      </c>
      <c r="G11" s="57">
        <f t="shared" ref="G11:G53" si="4">SUM(D11:F11)</f>
        <v>31383.675600000002</v>
      </c>
      <c r="H11" s="58">
        <f t="shared" si="0"/>
        <v>1505.3113000000001</v>
      </c>
      <c r="I11" s="58">
        <f t="shared" ref="I11:I54" si="5">E11/$H$7</f>
        <v>1030.6849999999999</v>
      </c>
      <c r="J11" s="58">
        <f t="shared" ref="J11:J54" si="6">$F$10/12</f>
        <v>79.31</v>
      </c>
      <c r="K11" s="57">
        <f t="shared" ref="K11:K53" si="7">SUM(H11:J11)</f>
        <v>2615.3062999999997</v>
      </c>
      <c r="L11" s="55">
        <f t="shared" si="1"/>
        <v>49.489686575342468</v>
      </c>
      <c r="M11" s="55">
        <f t="shared" si="2"/>
        <v>33.88553424657534</v>
      </c>
      <c r="N11" s="55">
        <f t="shared" ref="N11:N53" si="8">$F$10/$L$7</f>
        <v>2.6074520547945208</v>
      </c>
      <c r="O11" s="56">
        <f t="shared" ref="O11:O53" si="9">SUM(L11:N11)</f>
        <v>85.982672876712329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19086.211200000002</v>
      </c>
      <c r="E12" s="59">
        <f t="shared" si="3"/>
        <v>12368.22</v>
      </c>
      <c r="F12" s="54">
        <f>IF($F$9="A",Data!$N$6,IF($F$9="B",Data!$N$7,IF($F$9="C",Data!$N$8,IF($F$9="D",Data!$N$9,0))))</f>
        <v>951.72</v>
      </c>
      <c r="G12" s="57">
        <f t="shared" si="4"/>
        <v>32406.1512</v>
      </c>
      <c r="H12" s="58">
        <f t="shared" si="0"/>
        <v>1590.5176000000001</v>
      </c>
      <c r="I12" s="58">
        <f t="shared" si="5"/>
        <v>1030.6849999999999</v>
      </c>
      <c r="J12" s="58">
        <f t="shared" si="6"/>
        <v>79.31</v>
      </c>
      <c r="K12" s="57">
        <f t="shared" si="7"/>
        <v>2700.5126</v>
      </c>
      <c r="L12" s="55">
        <f t="shared" si="1"/>
        <v>52.290989589041104</v>
      </c>
      <c r="M12" s="55">
        <f t="shared" si="2"/>
        <v>33.88553424657534</v>
      </c>
      <c r="N12" s="55">
        <f t="shared" si="8"/>
        <v>2.6074520547945208</v>
      </c>
      <c r="O12" s="56">
        <f t="shared" si="9"/>
        <v>88.783975890410971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20108.686799999996</v>
      </c>
      <c r="E13" s="59">
        <f t="shared" si="3"/>
        <v>12368.22</v>
      </c>
      <c r="F13" s="54">
        <f>IF($F$9="A",Data!$N$6,IF($F$9="B",Data!$N$7,IF($F$9="C",Data!$N$8,IF($F$9="D",Data!$N$9,0))))</f>
        <v>951.72</v>
      </c>
      <c r="G13" s="57">
        <f t="shared" si="4"/>
        <v>33428.626799999998</v>
      </c>
      <c r="H13" s="58">
        <f t="shared" si="0"/>
        <v>1675.7238999999997</v>
      </c>
      <c r="I13" s="58">
        <f t="shared" si="5"/>
        <v>1030.6849999999999</v>
      </c>
      <c r="J13" s="58">
        <f t="shared" si="6"/>
        <v>79.31</v>
      </c>
      <c r="K13" s="57">
        <f t="shared" si="7"/>
        <v>2785.7188999999994</v>
      </c>
      <c r="L13" s="55">
        <f t="shared" si="1"/>
        <v>55.092292602739718</v>
      </c>
      <c r="M13" s="55">
        <f t="shared" si="2"/>
        <v>33.88553424657534</v>
      </c>
      <c r="N13" s="55">
        <f t="shared" si="8"/>
        <v>2.6074520547945208</v>
      </c>
      <c r="O13" s="56">
        <f t="shared" si="9"/>
        <v>91.585278904109572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f>(100%+E$7)*[1]Tabelle1!$D$40</f>
        <v>22294.2</v>
      </c>
      <c r="E14" s="73">
        <f t="shared" si="3"/>
        <v>12368.22</v>
      </c>
      <c r="F14" s="54">
        <f>IF($F$9="A",Data!$N$6,IF($F$9="B",Data!$N$7,IF($F$9="C",Data!$N$8,IF($F$9="D",Data!$N$9,0))))</f>
        <v>951.72</v>
      </c>
      <c r="G14" s="57">
        <f t="shared" si="4"/>
        <v>35614.14</v>
      </c>
      <c r="H14" s="58">
        <f t="shared" si="0"/>
        <v>1857.8500000000001</v>
      </c>
      <c r="I14" s="58">
        <f t="shared" si="5"/>
        <v>1030.6849999999999</v>
      </c>
      <c r="J14" s="58">
        <f t="shared" si="6"/>
        <v>79.31</v>
      </c>
      <c r="K14" s="57">
        <f t="shared" si="7"/>
        <v>2967.8449999999998</v>
      </c>
      <c r="L14" s="55">
        <f t="shared" si="1"/>
        <v>61.080000000000005</v>
      </c>
      <c r="M14" s="55">
        <f t="shared" si="2"/>
        <v>33.88553424657534</v>
      </c>
      <c r="N14" s="55">
        <f t="shared" si="8"/>
        <v>2.6074520547945208</v>
      </c>
      <c r="O14" s="56">
        <f t="shared" si="9"/>
        <v>97.572986301369866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22963.026000000002</v>
      </c>
      <c r="E15" s="59">
        <f t="shared" si="3"/>
        <v>12368.22</v>
      </c>
      <c r="F15" s="54">
        <f>IF($F$9="A",Data!$N$6,IF($F$9="B",Data!$N$7,IF($F$9="C",Data!$N$8,IF($F$9="D",Data!$N$9,0))))</f>
        <v>951.72</v>
      </c>
      <c r="G15" s="57">
        <f t="shared" si="4"/>
        <v>36282.966</v>
      </c>
      <c r="H15" s="58">
        <f t="shared" si="0"/>
        <v>1913.5855000000001</v>
      </c>
      <c r="I15" s="58">
        <f t="shared" si="5"/>
        <v>1030.6849999999999</v>
      </c>
      <c r="J15" s="58">
        <f t="shared" si="6"/>
        <v>79.31</v>
      </c>
      <c r="K15" s="57">
        <f t="shared" si="7"/>
        <v>3023.5805</v>
      </c>
      <c r="L15" s="55">
        <f t="shared" si="1"/>
        <v>62.912400000000005</v>
      </c>
      <c r="M15" s="55">
        <f t="shared" si="2"/>
        <v>33.88553424657534</v>
      </c>
      <c r="N15" s="55">
        <f t="shared" si="8"/>
        <v>2.6074520547945208</v>
      </c>
      <c r="O15" s="56">
        <f t="shared" si="9"/>
        <v>99.405386301369873</v>
      </c>
    </row>
    <row r="16" spans="1:15" ht="14.1" customHeight="1" x14ac:dyDescent="0.2">
      <c r="A16" s="11"/>
      <c r="B16" s="11"/>
      <c r="C16" s="11">
        <v>2</v>
      </c>
      <c r="D16" s="59">
        <f t="shared" ref="D16:D54" si="10">$D$14+$D$14*$A$15*C16</f>
        <v>23631.851999999999</v>
      </c>
      <c r="E16" s="59">
        <f t="shared" si="3"/>
        <v>12368.22</v>
      </c>
      <c r="F16" s="54">
        <f>IF($F$9="A",Data!$N$6,IF($F$9="B",Data!$N$7,IF($F$9="C",Data!$N$8,IF($F$9="D",Data!$N$9,0))))</f>
        <v>951.72</v>
      </c>
      <c r="G16" s="57">
        <f t="shared" si="4"/>
        <v>36951.792000000001</v>
      </c>
      <c r="H16" s="58">
        <f t="shared" si="0"/>
        <v>1969.3209999999999</v>
      </c>
      <c r="I16" s="58">
        <f t="shared" si="5"/>
        <v>1030.6849999999999</v>
      </c>
      <c r="J16" s="58">
        <f t="shared" si="6"/>
        <v>79.31</v>
      </c>
      <c r="K16" s="57">
        <f t="shared" si="7"/>
        <v>3079.3159999999998</v>
      </c>
      <c r="L16" s="55">
        <f t="shared" si="1"/>
        <v>64.744799999999998</v>
      </c>
      <c r="M16" s="55">
        <f t="shared" si="2"/>
        <v>33.88553424657534</v>
      </c>
      <c r="N16" s="55">
        <f t="shared" si="8"/>
        <v>2.6074520547945208</v>
      </c>
      <c r="O16" s="56">
        <f t="shared" si="9"/>
        <v>101.23778630136985</v>
      </c>
    </row>
    <row r="17" spans="1:15" ht="14.1" customHeight="1" x14ac:dyDescent="0.2">
      <c r="A17" s="11"/>
      <c r="B17" s="11"/>
      <c r="C17" s="11">
        <v>3</v>
      </c>
      <c r="D17" s="59">
        <f t="shared" si="10"/>
        <v>24300.678</v>
      </c>
      <c r="E17" s="59">
        <f t="shared" si="3"/>
        <v>12368.22</v>
      </c>
      <c r="F17" s="54">
        <f>IF($F$9="A",Data!$N$6,IF($F$9="B",Data!$N$7,IF($F$9="C",Data!$N$8,IF($F$9="D",Data!$N$9,0))))</f>
        <v>951.72</v>
      </c>
      <c r="G17" s="57">
        <f t="shared" si="4"/>
        <v>37620.618000000002</v>
      </c>
      <c r="H17" s="58">
        <f t="shared" si="0"/>
        <v>2025.0564999999999</v>
      </c>
      <c r="I17" s="58">
        <f t="shared" si="5"/>
        <v>1030.6849999999999</v>
      </c>
      <c r="J17" s="58">
        <f t="shared" si="6"/>
        <v>79.31</v>
      </c>
      <c r="K17" s="57">
        <f t="shared" si="7"/>
        <v>3135.0515</v>
      </c>
      <c r="L17" s="55">
        <f t="shared" si="1"/>
        <v>66.577200000000005</v>
      </c>
      <c r="M17" s="55">
        <f t="shared" si="2"/>
        <v>33.88553424657534</v>
      </c>
      <c r="N17" s="55">
        <f t="shared" si="8"/>
        <v>2.6074520547945208</v>
      </c>
      <c r="O17" s="56">
        <f t="shared" si="9"/>
        <v>103.07018630136986</v>
      </c>
    </row>
    <row r="18" spans="1:15" ht="14.1" customHeight="1" x14ac:dyDescent="0.2">
      <c r="A18" s="11"/>
      <c r="B18" s="11"/>
      <c r="C18" s="11">
        <v>4</v>
      </c>
      <c r="D18" s="59">
        <f t="shared" si="10"/>
        <v>24969.504000000001</v>
      </c>
      <c r="E18" s="59">
        <f t="shared" si="3"/>
        <v>12368.22</v>
      </c>
      <c r="F18" s="54">
        <f>IF($F$9="A",Data!$N$6,IF($F$9="B",Data!$N$7,IF($F$9="C",Data!$N$8,IF($F$9="D",Data!$N$9,0))))</f>
        <v>951.72</v>
      </c>
      <c r="G18" s="57">
        <f t="shared" si="4"/>
        <v>38289.444000000003</v>
      </c>
      <c r="H18" s="58">
        <f t="shared" si="0"/>
        <v>2080.7919999999999</v>
      </c>
      <c r="I18" s="58">
        <f t="shared" si="5"/>
        <v>1030.6849999999999</v>
      </c>
      <c r="J18" s="58">
        <f t="shared" si="6"/>
        <v>79.31</v>
      </c>
      <c r="K18" s="57">
        <f t="shared" si="7"/>
        <v>3190.7869999999998</v>
      </c>
      <c r="L18" s="55">
        <f t="shared" si="1"/>
        <v>68.409599999999998</v>
      </c>
      <c r="M18" s="55">
        <f t="shared" si="2"/>
        <v>33.88553424657534</v>
      </c>
      <c r="N18" s="55">
        <f t="shared" si="8"/>
        <v>2.6074520547945208</v>
      </c>
      <c r="O18" s="56">
        <f t="shared" si="9"/>
        <v>104.90258630136987</v>
      </c>
    </row>
    <row r="19" spans="1:15" ht="14.1" customHeight="1" x14ac:dyDescent="0.2">
      <c r="A19" s="11"/>
      <c r="B19" s="11"/>
      <c r="C19" s="11">
        <v>5</v>
      </c>
      <c r="D19" s="59">
        <f t="shared" si="10"/>
        <v>25638.33</v>
      </c>
      <c r="E19" s="59">
        <f t="shared" si="3"/>
        <v>12368.22</v>
      </c>
      <c r="F19" s="54">
        <f>IF($F$9="A",Data!$N$6,IF($F$9="B",Data!$N$7,IF($F$9="C",Data!$N$8,IF($F$9="D",Data!$N$9,0))))</f>
        <v>951.72</v>
      </c>
      <c r="G19" s="57">
        <f t="shared" si="4"/>
        <v>38958.270000000004</v>
      </c>
      <c r="H19" s="58">
        <f t="shared" si="0"/>
        <v>2136.5275000000001</v>
      </c>
      <c r="I19" s="58">
        <f t="shared" si="5"/>
        <v>1030.6849999999999</v>
      </c>
      <c r="J19" s="58">
        <f t="shared" si="6"/>
        <v>79.31</v>
      </c>
      <c r="K19" s="57">
        <f t="shared" si="7"/>
        <v>3246.5225</v>
      </c>
      <c r="L19" s="55">
        <f t="shared" si="1"/>
        <v>70.242000000000004</v>
      </c>
      <c r="M19" s="55">
        <f t="shared" si="2"/>
        <v>33.88553424657534</v>
      </c>
      <c r="N19" s="55">
        <f t="shared" si="8"/>
        <v>2.6074520547945208</v>
      </c>
      <c r="O19" s="56">
        <f t="shared" si="9"/>
        <v>106.73498630136987</v>
      </c>
    </row>
    <row r="20" spans="1:15" ht="14.1" customHeight="1" x14ac:dyDescent="0.2">
      <c r="A20" s="11"/>
      <c r="B20" s="11"/>
      <c r="C20" s="11">
        <v>6</v>
      </c>
      <c r="D20" s="59">
        <f t="shared" si="10"/>
        <v>26307.156000000003</v>
      </c>
      <c r="E20" s="59">
        <f t="shared" si="3"/>
        <v>12368.22</v>
      </c>
      <c r="F20" s="54">
        <f>IF($F$9="A",Data!$N$6,IF($F$9="B",Data!$N$7,IF($F$9="C",Data!$N$8,IF($F$9="D",Data!$N$9,0))))</f>
        <v>951.72</v>
      </c>
      <c r="G20" s="57">
        <f t="shared" si="4"/>
        <v>39627.096000000005</v>
      </c>
      <c r="H20" s="58">
        <f t="shared" si="0"/>
        <v>2192.2630000000004</v>
      </c>
      <c r="I20" s="58">
        <f t="shared" si="5"/>
        <v>1030.6849999999999</v>
      </c>
      <c r="J20" s="58">
        <f t="shared" si="6"/>
        <v>79.31</v>
      </c>
      <c r="K20" s="57">
        <f t="shared" si="7"/>
        <v>3302.2580000000003</v>
      </c>
      <c r="L20" s="55">
        <f t="shared" si="1"/>
        <v>72.074400000000011</v>
      </c>
      <c r="M20" s="55">
        <f t="shared" si="2"/>
        <v>33.88553424657534</v>
      </c>
      <c r="N20" s="55">
        <f t="shared" si="8"/>
        <v>2.6074520547945208</v>
      </c>
      <c r="O20" s="56">
        <f t="shared" si="9"/>
        <v>108.56738630136988</v>
      </c>
    </row>
    <row r="21" spans="1:15" ht="14.1" customHeight="1" x14ac:dyDescent="0.2">
      <c r="A21" s="11"/>
      <c r="B21" s="11"/>
      <c r="C21" s="11">
        <v>7</v>
      </c>
      <c r="D21" s="59">
        <f t="shared" si="10"/>
        <v>26975.982</v>
      </c>
      <c r="E21" s="59">
        <f t="shared" si="3"/>
        <v>12368.22</v>
      </c>
      <c r="F21" s="54">
        <f>IF($F$9="A",Data!$N$6,IF($F$9="B",Data!$N$7,IF($F$9="C",Data!$N$8,IF($F$9="D",Data!$N$9,0))))</f>
        <v>951.72</v>
      </c>
      <c r="G21" s="57">
        <f t="shared" si="4"/>
        <v>40295.921999999999</v>
      </c>
      <c r="H21" s="58">
        <f t="shared" si="0"/>
        <v>2247.9985000000001</v>
      </c>
      <c r="I21" s="58">
        <f t="shared" si="5"/>
        <v>1030.6849999999999</v>
      </c>
      <c r="J21" s="58">
        <f t="shared" si="6"/>
        <v>79.31</v>
      </c>
      <c r="K21" s="57">
        <f t="shared" si="7"/>
        <v>3357.9935</v>
      </c>
      <c r="L21" s="55">
        <f t="shared" si="1"/>
        <v>73.906800000000004</v>
      </c>
      <c r="M21" s="55">
        <f t="shared" si="2"/>
        <v>33.88553424657534</v>
      </c>
      <c r="N21" s="55">
        <f t="shared" si="8"/>
        <v>2.6074520547945208</v>
      </c>
      <c r="O21" s="56">
        <f t="shared" si="9"/>
        <v>110.39978630136986</v>
      </c>
    </row>
    <row r="22" spans="1:15" ht="14.1" customHeight="1" x14ac:dyDescent="0.2">
      <c r="A22" s="11"/>
      <c r="B22" s="11"/>
      <c r="C22" s="11">
        <v>8</v>
      </c>
      <c r="D22" s="59">
        <f t="shared" si="10"/>
        <v>27644.808000000001</v>
      </c>
      <c r="E22" s="59">
        <f t="shared" si="3"/>
        <v>12368.22</v>
      </c>
      <c r="F22" s="54">
        <f>IF($F$9="A",Data!$N$6,IF($F$9="B",Data!$N$7,IF($F$9="C",Data!$N$8,IF($F$9="D",Data!$N$9,0))))</f>
        <v>951.72</v>
      </c>
      <c r="G22" s="57">
        <f t="shared" si="4"/>
        <v>40964.748</v>
      </c>
      <c r="H22" s="58">
        <f t="shared" si="0"/>
        <v>2303.7339999999999</v>
      </c>
      <c r="I22" s="58">
        <f t="shared" si="5"/>
        <v>1030.6849999999999</v>
      </c>
      <c r="J22" s="58">
        <f t="shared" si="6"/>
        <v>79.31</v>
      </c>
      <c r="K22" s="57">
        <f t="shared" si="7"/>
        <v>3413.7289999999998</v>
      </c>
      <c r="L22" s="55">
        <f t="shared" si="1"/>
        <v>75.739199999999997</v>
      </c>
      <c r="M22" s="55">
        <f t="shared" si="2"/>
        <v>33.88553424657534</v>
      </c>
      <c r="N22" s="55">
        <f t="shared" si="8"/>
        <v>2.6074520547945208</v>
      </c>
      <c r="O22" s="56">
        <f t="shared" si="9"/>
        <v>112.23218630136986</v>
      </c>
    </row>
    <row r="23" spans="1:15" ht="14.1" customHeight="1" x14ac:dyDescent="0.2">
      <c r="A23" s="11"/>
      <c r="B23" s="11"/>
      <c r="C23" s="11">
        <v>9</v>
      </c>
      <c r="D23" s="59">
        <f t="shared" si="10"/>
        <v>28313.634000000002</v>
      </c>
      <c r="E23" s="59">
        <f t="shared" si="3"/>
        <v>12368.22</v>
      </c>
      <c r="F23" s="54">
        <f>IF($F$9="A",Data!$N$6,IF($F$9="B",Data!$N$7,IF($F$9="C",Data!$N$8,IF($F$9="D",Data!$N$9,0))))</f>
        <v>951.72</v>
      </c>
      <c r="G23" s="57">
        <f t="shared" si="4"/>
        <v>41633.574000000001</v>
      </c>
      <c r="H23" s="58">
        <f t="shared" si="0"/>
        <v>2359.4695000000002</v>
      </c>
      <c r="I23" s="58">
        <f t="shared" si="5"/>
        <v>1030.6849999999999</v>
      </c>
      <c r="J23" s="58">
        <f t="shared" si="6"/>
        <v>79.31</v>
      </c>
      <c r="K23" s="57">
        <f t="shared" si="7"/>
        <v>3469.4645</v>
      </c>
      <c r="L23" s="55">
        <f t="shared" si="1"/>
        <v>77.571600000000004</v>
      </c>
      <c r="M23" s="55">
        <f t="shared" si="2"/>
        <v>33.88553424657534</v>
      </c>
      <c r="N23" s="55">
        <f t="shared" si="8"/>
        <v>2.6074520547945208</v>
      </c>
      <c r="O23" s="56">
        <f t="shared" si="9"/>
        <v>114.06458630136987</v>
      </c>
    </row>
    <row r="24" spans="1:15" ht="14.1" customHeight="1" x14ac:dyDescent="0.2">
      <c r="A24" s="11"/>
      <c r="B24" s="11"/>
      <c r="C24" s="11">
        <v>10</v>
      </c>
      <c r="D24" s="59">
        <f t="shared" si="10"/>
        <v>28982.46</v>
      </c>
      <c r="E24" s="59">
        <f t="shared" si="3"/>
        <v>12368.22</v>
      </c>
      <c r="F24" s="54">
        <f>IF($F$9="A",Data!$N$6,IF($F$9="B",Data!$N$7,IF($F$9="C",Data!$N$8,IF($F$9="D",Data!$N$9,0))))</f>
        <v>951.72</v>
      </c>
      <c r="G24" s="57">
        <f t="shared" si="4"/>
        <v>42302.400000000001</v>
      </c>
      <c r="H24" s="58">
        <f t="shared" si="0"/>
        <v>2415.2049999999999</v>
      </c>
      <c r="I24" s="58">
        <f t="shared" si="5"/>
        <v>1030.6849999999999</v>
      </c>
      <c r="J24" s="58">
        <f t="shared" si="6"/>
        <v>79.31</v>
      </c>
      <c r="K24" s="57">
        <f t="shared" si="7"/>
        <v>3525.2</v>
      </c>
      <c r="L24" s="55">
        <f t="shared" si="1"/>
        <v>79.403999999999996</v>
      </c>
      <c r="M24" s="55">
        <f t="shared" si="2"/>
        <v>33.88553424657534</v>
      </c>
      <c r="N24" s="55">
        <f t="shared" si="8"/>
        <v>2.6074520547945208</v>
      </c>
      <c r="O24" s="56">
        <f t="shared" si="9"/>
        <v>115.89698630136985</v>
      </c>
    </row>
    <row r="25" spans="1:15" ht="14.1" customHeight="1" x14ac:dyDescent="0.2">
      <c r="A25" s="11"/>
      <c r="B25" s="11"/>
      <c r="C25" s="11">
        <v>11</v>
      </c>
      <c r="D25" s="59">
        <f t="shared" si="10"/>
        <v>29651.286</v>
      </c>
      <c r="E25" s="59">
        <f t="shared" si="3"/>
        <v>12368.22</v>
      </c>
      <c r="F25" s="54">
        <f>IF($F$9="A",Data!$N$6,IF($F$9="B",Data!$N$7,IF($F$9="C",Data!$N$8,IF($F$9="D",Data!$N$9,0))))</f>
        <v>951.72</v>
      </c>
      <c r="G25" s="57">
        <f t="shared" si="4"/>
        <v>42971.226000000002</v>
      </c>
      <c r="H25" s="58">
        <f t="shared" si="0"/>
        <v>2470.9405000000002</v>
      </c>
      <c r="I25" s="58">
        <f t="shared" si="5"/>
        <v>1030.6849999999999</v>
      </c>
      <c r="J25" s="58">
        <f t="shared" si="6"/>
        <v>79.31</v>
      </c>
      <c r="K25" s="57">
        <f t="shared" si="7"/>
        <v>3580.9355</v>
      </c>
      <c r="L25" s="55">
        <f t="shared" si="1"/>
        <v>81.236400000000003</v>
      </c>
      <c r="M25" s="55">
        <f t="shared" si="2"/>
        <v>33.88553424657534</v>
      </c>
      <c r="N25" s="55">
        <f t="shared" si="8"/>
        <v>2.6074520547945208</v>
      </c>
      <c r="O25" s="56">
        <f t="shared" si="9"/>
        <v>117.72938630136986</v>
      </c>
    </row>
    <row r="26" spans="1:15" ht="14.1" customHeight="1" x14ac:dyDescent="0.2">
      <c r="A26" s="11"/>
      <c r="B26" s="11"/>
      <c r="C26" s="11">
        <v>12</v>
      </c>
      <c r="D26" s="59">
        <f t="shared" si="10"/>
        <v>30320.112000000001</v>
      </c>
      <c r="E26" s="59">
        <f t="shared" si="3"/>
        <v>12368.22</v>
      </c>
      <c r="F26" s="54">
        <f>IF($F$9="A",Data!$N$6,IF($F$9="B",Data!$N$7,IF($F$9="C",Data!$N$8,IF($F$9="D",Data!$N$9,0))))</f>
        <v>951.72</v>
      </c>
      <c r="G26" s="57">
        <f t="shared" si="4"/>
        <v>43640.052000000003</v>
      </c>
      <c r="H26" s="58">
        <f t="shared" si="0"/>
        <v>2526.6759999999999</v>
      </c>
      <c r="I26" s="58">
        <f t="shared" si="5"/>
        <v>1030.6849999999999</v>
      </c>
      <c r="J26" s="58">
        <f t="shared" si="6"/>
        <v>79.31</v>
      </c>
      <c r="K26" s="57">
        <f t="shared" si="7"/>
        <v>3636.6709999999998</v>
      </c>
      <c r="L26" s="55">
        <f t="shared" si="1"/>
        <v>83.068799999999996</v>
      </c>
      <c r="M26" s="55">
        <f t="shared" si="2"/>
        <v>33.88553424657534</v>
      </c>
      <c r="N26" s="55">
        <f t="shared" si="8"/>
        <v>2.6074520547945208</v>
      </c>
      <c r="O26" s="56">
        <f t="shared" si="9"/>
        <v>119.56178630136986</v>
      </c>
    </row>
    <row r="27" spans="1:15" ht="14.1" customHeight="1" x14ac:dyDescent="0.2">
      <c r="A27" s="11"/>
      <c r="B27" s="11"/>
      <c r="C27" s="11">
        <v>13</v>
      </c>
      <c r="D27" s="59">
        <f t="shared" si="10"/>
        <v>30988.938000000002</v>
      </c>
      <c r="E27" s="59">
        <f t="shared" si="3"/>
        <v>12368.22</v>
      </c>
      <c r="F27" s="54">
        <f>IF($F$9="A",Data!$N$6,IF($F$9="B",Data!$N$7,IF($F$9="C",Data!$N$8,IF($F$9="D",Data!$N$9,0))))</f>
        <v>951.72</v>
      </c>
      <c r="G27" s="57">
        <f t="shared" si="4"/>
        <v>44308.878000000004</v>
      </c>
      <c r="H27" s="58">
        <f t="shared" si="0"/>
        <v>2582.4115000000002</v>
      </c>
      <c r="I27" s="58">
        <f t="shared" si="5"/>
        <v>1030.6849999999999</v>
      </c>
      <c r="J27" s="58">
        <f t="shared" si="6"/>
        <v>79.31</v>
      </c>
      <c r="K27" s="57">
        <f t="shared" si="7"/>
        <v>3692.4065000000001</v>
      </c>
      <c r="L27" s="55">
        <f t="shared" si="1"/>
        <v>84.901200000000003</v>
      </c>
      <c r="M27" s="55">
        <f t="shared" si="2"/>
        <v>33.88553424657534</v>
      </c>
      <c r="N27" s="55">
        <f t="shared" si="8"/>
        <v>2.6074520547945208</v>
      </c>
      <c r="O27" s="56">
        <f t="shared" si="9"/>
        <v>121.39418630136987</v>
      </c>
    </row>
    <row r="28" spans="1:15" ht="14.1" customHeight="1" x14ac:dyDescent="0.2">
      <c r="A28" s="11"/>
      <c r="B28" s="11"/>
      <c r="C28" s="11">
        <v>14</v>
      </c>
      <c r="D28" s="59">
        <f t="shared" si="10"/>
        <v>31657.764000000003</v>
      </c>
      <c r="E28" s="59">
        <f t="shared" si="3"/>
        <v>12368.22</v>
      </c>
      <c r="F28" s="54">
        <f>IF($F$9="A",Data!$N$6,IF($F$9="B",Data!$N$7,IF($F$9="C",Data!$N$8,IF($F$9="D",Data!$N$9,0))))</f>
        <v>951.72</v>
      </c>
      <c r="G28" s="57">
        <f t="shared" si="4"/>
        <v>44977.704000000005</v>
      </c>
      <c r="H28" s="58">
        <f t="shared" si="0"/>
        <v>2638.1470000000004</v>
      </c>
      <c r="I28" s="58">
        <f t="shared" si="5"/>
        <v>1030.6849999999999</v>
      </c>
      <c r="J28" s="58">
        <f t="shared" si="6"/>
        <v>79.31</v>
      </c>
      <c r="K28" s="57">
        <f t="shared" si="7"/>
        <v>3748.1420000000003</v>
      </c>
      <c r="L28" s="55">
        <f t="shared" si="1"/>
        <v>86.73360000000001</v>
      </c>
      <c r="M28" s="55">
        <f t="shared" si="2"/>
        <v>33.88553424657534</v>
      </c>
      <c r="N28" s="55">
        <f t="shared" si="8"/>
        <v>2.6074520547945208</v>
      </c>
      <c r="O28" s="56">
        <f t="shared" si="9"/>
        <v>123.22658630136988</v>
      </c>
    </row>
    <row r="29" spans="1:15" ht="14.1" customHeight="1" x14ac:dyDescent="0.2">
      <c r="A29" s="11"/>
      <c r="B29" s="11"/>
      <c r="C29" s="11">
        <v>15</v>
      </c>
      <c r="D29" s="59">
        <f t="shared" si="10"/>
        <v>32326.59</v>
      </c>
      <c r="E29" s="59">
        <f t="shared" si="3"/>
        <v>12368.22</v>
      </c>
      <c r="F29" s="54">
        <f>IF($F$9="A",Data!$N$6,IF($F$9="B",Data!$N$7,IF($F$9="C",Data!$N$8,IF($F$9="D",Data!$N$9,0))))</f>
        <v>951.72</v>
      </c>
      <c r="G29" s="57">
        <f t="shared" si="4"/>
        <v>45646.53</v>
      </c>
      <c r="H29" s="58">
        <f t="shared" si="0"/>
        <v>2693.8825000000002</v>
      </c>
      <c r="I29" s="58">
        <f t="shared" si="5"/>
        <v>1030.6849999999999</v>
      </c>
      <c r="J29" s="58">
        <f t="shared" si="6"/>
        <v>79.31</v>
      </c>
      <c r="K29" s="57">
        <f t="shared" si="7"/>
        <v>3803.8775000000001</v>
      </c>
      <c r="L29" s="55">
        <f t="shared" si="1"/>
        <v>88.566000000000003</v>
      </c>
      <c r="M29" s="55">
        <f t="shared" si="2"/>
        <v>33.88553424657534</v>
      </c>
      <c r="N29" s="55">
        <f t="shared" si="8"/>
        <v>2.6074520547945208</v>
      </c>
      <c r="O29" s="56">
        <f t="shared" si="9"/>
        <v>125.05898630136986</v>
      </c>
    </row>
    <row r="30" spans="1:15" ht="14.1" customHeight="1" x14ac:dyDescent="0.2">
      <c r="A30" s="11"/>
      <c r="B30" s="11"/>
      <c r="C30" s="11">
        <v>16</v>
      </c>
      <c r="D30" s="59">
        <f t="shared" si="10"/>
        <v>32995.415999999997</v>
      </c>
      <c r="E30" s="59">
        <f t="shared" si="3"/>
        <v>12368.22</v>
      </c>
      <c r="F30" s="54">
        <f>IF($F$9="A",Data!$N$6,IF($F$9="B",Data!$N$7,IF($F$9="C",Data!$N$8,IF($F$9="D",Data!$N$9,0))))</f>
        <v>951.72</v>
      </c>
      <c r="G30" s="57">
        <f t="shared" si="4"/>
        <v>46315.356</v>
      </c>
      <c r="H30" s="58">
        <f t="shared" si="0"/>
        <v>2749.6179999999999</v>
      </c>
      <c r="I30" s="58">
        <f t="shared" si="5"/>
        <v>1030.6849999999999</v>
      </c>
      <c r="J30" s="58">
        <f t="shared" si="6"/>
        <v>79.31</v>
      </c>
      <c r="K30" s="57">
        <f t="shared" si="7"/>
        <v>3859.6129999999998</v>
      </c>
      <c r="L30" s="55">
        <f t="shared" si="1"/>
        <v>90.398399999999995</v>
      </c>
      <c r="M30" s="55">
        <f t="shared" si="2"/>
        <v>33.88553424657534</v>
      </c>
      <c r="N30" s="55">
        <f t="shared" si="8"/>
        <v>2.6074520547945208</v>
      </c>
      <c r="O30" s="56">
        <f t="shared" si="9"/>
        <v>126.89138630136986</v>
      </c>
    </row>
    <row r="31" spans="1:15" ht="14.1" customHeight="1" x14ac:dyDescent="0.2">
      <c r="A31" s="11"/>
      <c r="B31" s="11"/>
      <c r="C31" s="11">
        <v>17</v>
      </c>
      <c r="D31" s="59">
        <f t="shared" si="10"/>
        <v>33664.241999999998</v>
      </c>
      <c r="E31" s="59">
        <f t="shared" si="3"/>
        <v>12368.22</v>
      </c>
      <c r="F31" s="54">
        <f>IF($F$9="A",Data!$N$6,IF($F$9="B",Data!$N$7,IF($F$9="C",Data!$N$8,IF($F$9="D",Data!$N$9,0))))</f>
        <v>951.72</v>
      </c>
      <c r="G31" s="57">
        <f t="shared" si="4"/>
        <v>46984.182000000001</v>
      </c>
      <c r="H31" s="58">
        <f t="shared" si="0"/>
        <v>2805.3534999999997</v>
      </c>
      <c r="I31" s="58">
        <f t="shared" si="5"/>
        <v>1030.6849999999999</v>
      </c>
      <c r="J31" s="58">
        <f t="shared" si="6"/>
        <v>79.31</v>
      </c>
      <c r="K31" s="57">
        <f t="shared" si="7"/>
        <v>3915.3484999999996</v>
      </c>
      <c r="L31" s="55">
        <f t="shared" si="1"/>
        <v>92.230800000000002</v>
      </c>
      <c r="M31" s="55">
        <f t="shared" si="2"/>
        <v>33.88553424657534</v>
      </c>
      <c r="N31" s="55">
        <f t="shared" si="8"/>
        <v>2.6074520547945208</v>
      </c>
      <c r="O31" s="56">
        <f t="shared" si="9"/>
        <v>128.72378630136987</v>
      </c>
    </row>
    <row r="32" spans="1:15" ht="14.1" customHeight="1" x14ac:dyDescent="0.2">
      <c r="A32" s="11"/>
      <c r="B32" s="11"/>
      <c r="C32" s="11">
        <v>18</v>
      </c>
      <c r="D32" s="59">
        <f t="shared" si="10"/>
        <v>34333.067999999999</v>
      </c>
      <c r="E32" s="59">
        <f t="shared" si="3"/>
        <v>12368.22</v>
      </c>
      <c r="F32" s="54">
        <f>IF($F$9="A",Data!$N$6,IF($F$9="B",Data!$N$7,IF($F$9="C",Data!$N$8,IF($F$9="D",Data!$N$9,0))))</f>
        <v>951.72</v>
      </c>
      <c r="G32" s="57">
        <f t="shared" si="4"/>
        <v>47653.008000000002</v>
      </c>
      <c r="H32" s="58">
        <f t="shared" si="0"/>
        <v>2861.0889999999999</v>
      </c>
      <c r="I32" s="58">
        <f t="shared" si="5"/>
        <v>1030.6849999999999</v>
      </c>
      <c r="J32" s="58">
        <f t="shared" si="6"/>
        <v>79.31</v>
      </c>
      <c r="K32" s="57">
        <f t="shared" si="7"/>
        <v>3971.0839999999998</v>
      </c>
      <c r="L32" s="55">
        <f t="shared" si="1"/>
        <v>94.063199999999995</v>
      </c>
      <c r="M32" s="55">
        <f t="shared" si="2"/>
        <v>33.88553424657534</v>
      </c>
      <c r="N32" s="55">
        <f t="shared" si="8"/>
        <v>2.6074520547945208</v>
      </c>
      <c r="O32" s="56">
        <f t="shared" si="9"/>
        <v>130.55618630136985</v>
      </c>
    </row>
    <row r="33" spans="1:15" ht="14.1" customHeight="1" x14ac:dyDescent="0.2">
      <c r="A33" s="11"/>
      <c r="B33" s="11"/>
      <c r="C33" s="11">
        <v>19</v>
      </c>
      <c r="D33" s="59">
        <f t="shared" si="10"/>
        <v>35001.894</v>
      </c>
      <c r="E33" s="59">
        <f t="shared" si="3"/>
        <v>12368.22</v>
      </c>
      <c r="F33" s="54">
        <f>IF($F$9="A",Data!$N$6,IF($F$9="B",Data!$N$7,IF($F$9="C",Data!$N$8,IF($F$9="D",Data!$N$9,0))))</f>
        <v>951.72</v>
      </c>
      <c r="G33" s="57">
        <f t="shared" si="4"/>
        <v>48321.834000000003</v>
      </c>
      <c r="H33" s="58">
        <f t="shared" si="0"/>
        <v>2916.8245000000002</v>
      </c>
      <c r="I33" s="58">
        <f t="shared" si="5"/>
        <v>1030.6849999999999</v>
      </c>
      <c r="J33" s="58">
        <f t="shared" si="6"/>
        <v>79.31</v>
      </c>
      <c r="K33" s="57">
        <f t="shared" si="7"/>
        <v>4026.8195000000001</v>
      </c>
      <c r="L33" s="55">
        <f t="shared" si="1"/>
        <v>95.895600000000002</v>
      </c>
      <c r="M33" s="55">
        <f t="shared" si="2"/>
        <v>33.88553424657534</v>
      </c>
      <c r="N33" s="55">
        <f t="shared" si="8"/>
        <v>2.6074520547945208</v>
      </c>
      <c r="O33" s="56">
        <f t="shared" si="9"/>
        <v>132.38858630136986</v>
      </c>
    </row>
    <row r="34" spans="1:15" ht="14.1" customHeight="1" x14ac:dyDescent="0.2">
      <c r="A34" s="11"/>
      <c r="B34" s="11"/>
      <c r="C34" s="11">
        <v>20</v>
      </c>
      <c r="D34" s="59">
        <f t="shared" si="10"/>
        <v>35670.720000000001</v>
      </c>
      <c r="E34" s="59">
        <f t="shared" si="3"/>
        <v>12368.22</v>
      </c>
      <c r="F34" s="54">
        <f>IF($F$9="A",Data!$N$6,IF($F$9="B",Data!$N$7,IF($F$9="C",Data!$N$8,IF($F$9="D",Data!$N$9,0))))</f>
        <v>951.72</v>
      </c>
      <c r="G34" s="57">
        <f t="shared" si="4"/>
        <v>48990.66</v>
      </c>
      <c r="H34" s="58">
        <f t="shared" si="0"/>
        <v>2972.56</v>
      </c>
      <c r="I34" s="58">
        <f t="shared" si="5"/>
        <v>1030.6849999999999</v>
      </c>
      <c r="J34" s="58">
        <f t="shared" si="6"/>
        <v>79.31</v>
      </c>
      <c r="K34" s="57">
        <f t="shared" si="7"/>
        <v>4082.5549999999998</v>
      </c>
      <c r="L34" s="55">
        <f t="shared" si="1"/>
        <v>97.728000000000009</v>
      </c>
      <c r="M34" s="55">
        <f t="shared" si="2"/>
        <v>33.88553424657534</v>
      </c>
      <c r="N34" s="55">
        <f t="shared" si="8"/>
        <v>2.6074520547945208</v>
      </c>
      <c r="O34" s="56">
        <f t="shared" si="9"/>
        <v>134.22098630136986</v>
      </c>
    </row>
    <row r="35" spans="1:15" ht="14.1" customHeight="1" x14ac:dyDescent="0.2">
      <c r="A35" s="11"/>
      <c r="B35" s="11"/>
      <c r="C35" s="11">
        <v>21</v>
      </c>
      <c r="D35" s="59">
        <f t="shared" si="10"/>
        <v>36339.546000000002</v>
      </c>
      <c r="E35" s="59">
        <f t="shared" si="3"/>
        <v>12368.22</v>
      </c>
      <c r="F35" s="54">
        <f>IF($F$9="A",Data!$N$6,IF($F$9="B",Data!$N$7,IF($F$9="C",Data!$N$8,IF($F$9="D",Data!$N$9,0))))</f>
        <v>951.72</v>
      </c>
      <c r="G35" s="57">
        <f t="shared" si="4"/>
        <v>49659.486000000004</v>
      </c>
      <c r="H35" s="58">
        <f t="shared" si="0"/>
        <v>3028.2955000000002</v>
      </c>
      <c r="I35" s="58">
        <f t="shared" si="5"/>
        <v>1030.6849999999999</v>
      </c>
      <c r="J35" s="58">
        <f t="shared" si="6"/>
        <v>79.31</v>
      </c>
      <c r="K35" s="57">
        <f t="shared" si="7"/>
        <v>4138.2905000000001</v>
      </c>
      <c r="L35" s="55">
        <f t="shared" si="1"/>
        <v>99.560400000000001</v>
      </c>
      <c r="M35" s="55">
        <f t="shared" si="2"/>
        <v>33.88553424657534</v>
      </c>
      <c r="N35" s="55">
        <f t="shared" si="8"/>
        <v>2.6074520547945208</v>
      </c>
      <c r="O35" s="56">
        <f t="shared" si="9"/>
        <v>136.05338630136987</v>
      </c>
    </row>
    <row r="36" spans="1:15" ht="14.1" customHeight="1" x14ac:dyDescent="0.2">
      <c r="A36" s="11"/>
      <c r="B36" s="11"/>
      <c r="C36" s="11">
        <v>22</v>
      </c>
      <c r="D36" s="59">
        <f t="shared" si="10"/>
        <v>37008.372000000003</v>
      </c>
      <c r="E36" s="59">
        <f t="shared" si="3"/>
        <v>12368.22</v>
      </c>
      <c r="F36" s="54">
        <f>IF($F$9="A",Data!$N$6,IF($F$9="B",Data!$N$7,IF($F$9="C",Data!$N$8,IF($F$9="D",Data!$N$9,0))))</f>
        <v>951.72</v>
      </c>
      <c r="G36" s="57">
        <f t="shared" si="4"/>
        <v>50328.312000000005</v>
      </c>
      <c r="H36" s="58">
        <f t="shared" si="0"/>
        <v>3084.0310000000004</v>
      </c>
      <c r="I36" s="58">
        <f t="shared" si="5"/>
        <v>1030.6849999999999</v>
      </c>
      <c r="J36" s="58">
        <f t="shared" si="6"/>
        <v>79.31</v>
      </c>
      <c r="K36" s="57">
        <f t="shared" si="7"/>
        <v>4194.0260000000007</v>
      </c>
      <c r="L36" s="55">
        <f t="shared" si="1"/>
        <v>101.39280000000001</v>
      </c>
      <c r="M36" s="55">
        <f t="shared" si="2"/>
        <v>33.88553424657534</v>
      </c>
      <c r="N36" s="55">
        <f t="shared" si="8"/>
        <v>2.6074520547945208</v>
      </c>
      <c r="O36" s="56">
        <f t="shared" si="9"/>
        <v>137.88578630136988</v>
      </c>
    </row>
    <row r="37" spans="1:15" ht="14.1" customHeight="1" x14ac:dyDescent="0.2">
      <c r="A37" s="11"/>
      <c r="B37" s="11"/>
      <c r="C37" s="11">
        <v>23</v>
      </c>
      <c r="D37" s="59">
        <f t="shared" si="10"/>
        <v>37677.198000000004</v>
      </c>
      <c r="E37" s="59">
        <f t="shared" si="3"/>
        <v>12368.22</v>
      </c>
      <c r="F37" s="54">
        <f>IF($F$9="A",Data!$N$6,IF($F$9="B",Data!$N$7,IF($F$9="C",Data!$N$8,IF($F$9="D",Data!$N$9,0))))</f>
        <v>951.72</v>
      </c>
      <c r="G37" s="57">
        <f t="shared" si="4"/>
        <v>50997.138000000006</v>
      </c>
      <c r="H37" s="58">
        <f t="shared" si="0"/>
        <v>3139.7665000000002</v>
      </c>
      <c r="I37" s="58">
        <f t="shared" si="5"/>
        <v>1030.6849999999999</v>
      </c>
      <c r="J37" s="58">
        <f t="shared" si="6"/>
        <v>79.31</v>
      </c>
      <c r="K37" s="57">
        <f t="shared" si="7"/>
        <v>4249.7615000000005</v>
      </c>
      <c r="L37" s="55">
        <f t="shared" si="1"/>
        <v>103.22520000000002</v>
      </c>
      <c r="M37" s="55">
        <f t="shared" si="2"/>
        <v>33.88553424657534</v>
      </c>
      <c r="N37" s="55">
        <f t="shared" si="8"/>
        <v>2.6074520547945208</v>
      </c>
      <c r="O37" s="56">
        <f t="shared" si="9"/>
        <v>139.71818630136988</v>
      </c>
    </row>
    <row r="38" spans="1:15" ht="14.1" customHeight="1" x14ac:dyDescent="0.2">
      <c r="A38" s="11"/>
      <c r="B38" s="11"/>
      <c r="C38" s="11">
        <v>24</v>
      </c>
      <c r="D38" s="59">
        <f t="shared" si="10"/>
        <v>38346.024000000005</v>
      </c>
      <c r="E38" s="59">
        <f t="shared" si="3"/>
        <v>12368.22</v>
      </c>
      <c r="F38" s="54">
        <f>IF($F$9="A",Data!$N$6,IF($F$9="B",Data!$N$7,IF($F$9="C",Data!$N$8,IF($F$9="D",Data!$N$9,0))))</f>
        <v>951.72</v>
      </c>
      <c r="G38" s="57">
        <f t="shared" si="4"/>
        <v>51665.964000000007</v>
      </c>
      <c r="H38" s="58">
        <f t="shared" si="0"/>
        <v>3195.5020000000004</v>
      </c>
      <c r="I38" s="58">
        <f t="shared" si="5"/>
        <v>1030.6849999999999</v>
      </c>
      <c r="J38" s="58">
        <f t="shared" si="6"/>
        <v>79.31</v>
      </c>
      <c r="K38" s="57">
        <f t="shared" si="7"/>
        <v>4305.4970000000003</v>
      </c>
      <c r="L38" s="55">
        <f t="shared" si="1"/>
        <v>105.05760000000001</v>
      </c>
      <c r="M38" s="55">
        <f t="shared" si="2"/>
        <v>33.88553424657534</v>
      </c>
      <c r="N38" s="55">
        <f t="shared" si="8"/>
        <v>2.6074520547945208</v>
      </c>
      <c r="O38" s="56">
        <f t="shared" si="9"/>
        <v>141.55058630136986</v>
      </c>
    </row>
    <row r="39" spans="1:15" ht="14.1" customHeight="1" x14ac:dyDescent="0.2">
      <c r="A39" s="11"/>
      <c r="B39" s="11"/>
      <c r="C39" s="11">
        <v>25</v>
      </c>
      <c r="D39" s="59">
        <f t="shared" si="10"/>
        <v>39014.850000000006</v>
      </c>
      <c r="E39" s="59">
        <f t="shared" si="3"/>
        <v>12368.22</v>
      </c>
      <c r="F39" s="54">
        <f>IF($F$9="A",Data!$N$6,IF($F$9="B",Data!$N$7,IF($F$9="C",Data!$N$8,IF($F$9="D",Data!$N$9,0))))</f>
        <v>951.72</v>
      </c>
      <c r="G39" s="57">
        <f t="shared" si="4"/>
        <v>52334.790000000008</v>
      </c>
      <c r="H39" s="58">
        <f t="shared" si="0"/>
        <v>3251.2375000000006</v>
      </c>
      <c r="I39" s="58">
        <f t="shared" si="5"/>
        <v>1030.6849999999999</v>
      </c>
      <c r="J39" s="58">
        <f t="shared" si="6"/>
        <v>79.31</v>
      </c>
      <c r="K39" s="57">
        <f t="shared" si="7"/>
        <v>4361.232500000001</v>
      </c>
      <c r="L39" s="55">
        <f t="shared" si="1"/>
        <v>106.89000000000001</v>
      </c>
      <c r="M39" s="55">
        <f t="shared" si="2"/>
        <v>33.88553424657534</v>
      </c>
      <c r="N39" s="55">
        <f t="shared" si="8"/>
        <v>2.6074520547945208</v>
      </c>
      <c r="O39" s="56">
        <f t="shared" si="9"/>
        <v>143.38298630136987</v>
      </c>
    </row>
    <row r="40" spans="1:15" ht="14.1" customHeight="1" x14ac:dyDescent="0.2">
      <c r="A40" s="11"/>
      <c r="B40" s="11"/>
      <c r="C40" s="11">
        <v>26</v>
      </c>
      <c r="D40" s="59">
        <f t="shared" si="10"/>
        <v>39683.676000000007</v>
      </c>
      <c r="E40" s="59">
        <f t="shared" si="3"/>
        <v>12368.22</v>
      </c>
      <c r="F40" s="54">
        <f>IF($F$9="A",Data!$N$6,IF($F$9="B",Data!$N$7,IF($F$9="C",Data!$N$8,IF($F$9="D",Data!$N$9,0))))</f>
        <v>951.72</v>
      </c>
      <c r="G40" s="57">
        <f t="shared" si="4"/>
        <v>53003.616000000009</v>
      </c>
      <c r="H40" s="58">
        <f t="shared" si="0"/>
        <v>3306.9730000000004</v>
      </c>
      <c r="I40" s="58">
        <f t="shared" si="5"/>
        <v>1030.6849999999999</v>
      </c>
      <c r="J40" s="58">
        <f t="shared" si="6"/>
        <v>79.31</v>
      </c>
      <c r="K40" s="57">
        <f t="shared" si="7"/>
        <v>4416.9680000000008</v>
      </c>
      <c r="L40" s="55">
        <f t="shared" si="1"/>
        <v>108.72240000000002</v>
      </c>
      <c r="M40" s="55">
        <f t="shared" si="2"/>
        <v>33.88553424657534</v>
      </c>
      <c r="N40" s="55">
        <f t="shared" si="8"/>
        <v>2.6074520547945208</v>
      </c>
      <c r="O40" s="56">
        <f t="shared" si="9"/>
        <v>145.21538630136988</v>
      </c>
    </row>
    <row r="41" spans="1:15" ht="14.1" customHeight="1" x14ac:dyDescent="0.2">
      <c r="A41" s="11"/>
      <c r="B41" s="11"/>
      <c r="C41" s="11">
        <v>27</v>
      </c>
      <c r="D41" s="59">
        <f t="shared" si="10"/>
        <v>40352.502</v>
      </c>
      <c r="E41" s="59">
        <f t="shared" si="3"/>
        <v>12368.22</v>
      </c>
      <c r="F41" s="54">
        <f>IF($F$9="A",Data!$N$6,IF($F$9="B",Data!$N$7,IF($F$9="C",Data!$N$8,IF($F$9="D",Data!$N$9,0))))</f>
        <v>951.72</v>
      </c>
      <c r="G41" s="57">
        <f t="shared" si="4"/>
        <v>53672.442000000003</v>
      </c>
      <c r="H41" s="58">
        <f t="shared" si="0"/>
        <v>3362.7085000000002</v>
      </c>
      <c r="I41" s="58">
        <f t="shared" si="5"/>
        <v>1030.6849999999999</v>
      </c>
      <c r="J41" s="58">
        <f t="shared" si="6"/>
        <v>79.31</v>
      </c>
      <c r="K41" s="57">
        <f t="shared" si="7"/>
        <v>4472.7035000000005</v>
      </c>
      <c r="L41" s="55">
        <f t="shared" si="1"/>
        <v>110.5548</v>
      </c>
      <c r="M41" s="55">
        <f t="shared" si="2"/>
        <v>33.88553424657534</v>
      </c>
      <c r="N41" s="55">
        <f t="shared" si="8"/>
        <v>2.6074520547945208</v>
      </c>
      <c r="O41" s="56">
        <f t="shared" si="9"/>
        <v>147.04778630136985</v>
      </c>
    </row>
    <row r="42" spans="1:15" ht="14.1" customHeight="1" x14ac:dyDescent="0.2">
      <c r="A42" s="11"/>
      <c r="B42" s="11"/>
      <c r="C42" s="11">
        <v>28</v>
      </c>
      <c r="D42" s="59">
        <f t="shared" si="10"/>
        <v>41021.328000000001</v>
      </c>
      <c r="E42" s="59">
        <f t="shared" si="3"/>
        <v>12368.22</v>
      </c>
      <c r="F42" s="54">
        <f>IF($F$9="A",Data!$N$6,IF($F$9="B",Data!$N$7,IF($F$9="C",Data!$N$8,IF($F$9="D",Data!$N$9,0))))</f>
        <v>951.72</v>
      </c>
      <c r="G42" s="57">
        <f t="shared" si="4"/>
        <v>54341.268000000004</v>
      </c>
      <c r="H42" s="58">
        <f t="shared" si="0"/>
        <v>3418.444</v>
      </c>
      <c r="I42" s="58">
        <f t="shared" si="5"/>
        <v>1030.6849999999999</v>
      </c>
      <c r="J42" s="58">
        <f t="shared" si="6"/>
        <v>79.31</v>
      </c>
      <c r="K42" s="57">
        <f t="shared" si="7"/>
        <v>4528.4390000000003</v>
      </c>
      <c r="L42" s="55">
        <f t="shared" si="1"/>
        <v>112.38720000000001</v>
      </c>
      <c r="M42" s="55">
        <f t="shared" si="2"/>
        <v>33.88553424657534</v>
      </c>
      <c r="N42" s="55">
        <f t="shared" si="8"/>
        <v>2.6074520547945208</v>
      </c>
      <c r="O42" s="56">
        <f t="shared" si="9"/>
        <v>148.88018630136986</v>
      </c>
    </row>
    <row r="43" spans="1:15" ht="14.1" customHeight="1" x14ac:dyDescent="0.2">
      <c r="A43" s="11"/>
      <c r="B43" s="11"/>
      <c r="C43" s="11">
        <v>29</v>
      </c>
      <c r="D43" s="59">
        <f t="shared" si="10"/>
        <v>41690.154000000002</v>
      </c>
      <c r="E43" s="59">
        <f t="shared" si="3"/>
        <v>12368.22</v>
      </c>
      <c r="F43" s="54">
        <f>IF($F$9="A",Data!$N$6,IF($F$9="B",Data!$N$7,IF($F$9="C",Data!$N$8,IF($F$9="D",Data!$N$9,0))))</f>
        <v>951.72</v>
      </c>
      <c r="G43" s="57">
        <f t="shared" si="4"/>
        <v>55010.094000000005</v>
      </c>
      <c r="H43" s="58">
        <f t="shared" si="0"/>
        <v>3474.1795000000002</v>
      </c>
      <c r="I43" s="58">
        <f t="shared" si="5"/>
        <v>1030.6849999999999</v>
      </c>
      <c r="J43" s="58">
        <f t="shared" si="6"/>
        <v>79.31</v>
      </c>
      <c r="K43" s="57">
        <f t="shared" si="7"/>
        <v>4584.1745000000001</v>
      </c>
      <c r="L43" s="55">
        <f t="shared" si="1"/>
        <v>114.2196</v>
      </c>
      <c r="M43" s="55">
        <f t="shared" si="2"/>
        <v>33.88553424657534</v>
      </c>
      <c r="N43" s="55">
        <f t="shared" si="8"/>
        <v>2.6074520547945208</v>
      </c>
      <c r="O43" s="56">
        <f t="shared" si="9"/>
        <v>150.71258630136987</v>
      </c>
    </row>
    <row r="44" spans="1:15" ht="14.1" customHeight="1" x14ac:dyDescent="0.2">
      <c r="A44" s="11"/>
      <c r="B44" s="11"/>
      <c r="C44" s="11">
        <v>30</v>
      </c>
      <c r="D44" s="59">
        <f t="shared" si="10"/>
        <v>42358.979999999996</v>
      </c>
      <c r="E44" s="59">
        <f t="shared" si="3"/>
        <v>12368.22</v>
      </c>
      <c r="F44" s="54">
        <f>IF($F$9="A",Data!$N$6,IF($F$9="B",Data!$N$7,IF($F$9="C",Data!$N$8,IF($F$9="D",Data!$N$9,0))))</f>
        <v>951.72</v>
      </c>
      <c r="G44" s="57">
        <f t="shared" si="4"/>
        <v>55678.92</v>
      </c>
      <c r="H44" s="58">
        <f t="shared" si="0"/>
        <v>3529.9149999999995</v>
      </c>
      <c r="I44" s="58">
        <f t="shared" si="5"/>
        <v>1030.6849999999999</v>
      </c>
      <c r="J44" s="58">
        <f t="shared" si="6"/>
        <v>79.31</v>
      </c>
      <c r="K44" s="57">
        <f t="shared" si="7"/>
        <v>4639.91</v>
      </c>
      <c r="L44" s="55">
        <f t="shared" si="1"/>
        <v>116.05199999999999</v>
      </c>
      <c r="M44" s="55">
        <f t="shared" si="2"/>
        <v>33.88553424657534</v>
      </c>
      <c r="N44" s="55">
        <f t="shared" si="8"/>
        <v>2.6074520547945208</v>
      </c>
      <c r="O44" s="56">
        <f t="shared" si="9"/>
        <v>152.54498630136985</v>
      </c>
    </row>
    <row r="45" spans="1:15" ht="14.1" customHeight="1" x14ac:dyDescent="0.2">
      <c r="A45" s="11"/>
      <c r="B45" s="11"/>
      <c r="C45" s="11">
        <v>31</v>
      </c>
      <c r="D45" s="59">
        <f t="shared" si="10"/>
        <v>43027.805999999997</v>
      </c>
      <c r="E45" s="59">
        <f t="shared" si="3"/>
        <v>12368.22</v>
      </c>
      <c r="F45" s="54">
        <f>IF($F$9="A",Data!$N$6,IF($F$9="B",Data!$N$7,IF($F$9="C",Data!$N$8,IF($F$9="D",Data!$N$9,0))))</f>
        <v>951.72</v>
      </c>
      <c r="G45" s="57">
        <f t="shared" si="4"/>
        <v>56347.745999999999</v>
      </c>
      <c r="H45" s="58">
        <f t="shared" si="0"/>
        <v>3585.6504999999997</v>
      </c>
      <c r="I45" s="58">
        <f t="shared" si="5"/>
        <v>1030.6849999999999</v>
      </c>
      <c r="J45" s="58">
        <f t="shared" si="6"/>
        <v>79.31</v>
      </c>
      <c r="K45" s="57">
        <f t="shared" si="7"/>
        <v>4695.6454999999996</v>
      </c>
      <c r="L45" s="55">
        <f t="shared" si="1"/>
        <v>117.88439999999999</v>
      </c>
      <c r="M45" s="55">
        <f t="shared" si="2"/>
        <v>33.88553424657534</v>
      </c>
      <c r="N45" s="55">
        <f t="shared" si="8"/>
        <v>2.6074520547945208</v>
      </c>
      <c r="O45" s="56">
        <f t="shared" si="9"/>
        <v>154.37738630136985</v>
      </c>
    </row>
    <row r="46" spans="1:15" ht="14.1" customHeight="1" x14ac:dyDescent="0.2">
      <c r="A46" s="11"/>
      <c r="B46" s="11"/>
      <c r="C46" s="11">
        <v>32</v>
      </c>
      <c r="D46" s="59">
        <f t="shared" si="10"/>
        <v>43696.631999999998</v>
      </c>
      <c r="E46" s="59">
        <f t="shared" si="3"/>
        <v>12368.22</v>
      </c>
      <c r="F46" s="54">
        <f>IF($F$9="A",Data!$N$6,IF($F$9="B",Data!$N$7,IF($F$9="C",Data!$N$8,IF($F$9="D",Data!$N$9,0))))</f>
        <v>951.72</v>
      </c>
      <c r="G46" s="57">
        <f t="shared" si="4"/>
        <v>57016.572</v>
      </c>
      <c r="H46" s="58">
        <f t="shared" si="0"/>
        <v>3641.386</v>
      </c>
      <c r="I46" s="58">
        <f t="shared" si="5"/>
        <v>1030.6849999999999</v>
      </c>
      <c r="J46" s="58">
        <f t="shared" si="6"/>
        <v>79.31</v>
      </c>
      <c r="K46" s="57">
        <f t="shared" si="7"/>
        <v>4751.3810000000003</v>
      </c>
      <c r="L46" s="55">
        <f t="shared" si="1"/>
        <v>119.71679999999999</v>
      </c>
      <c r="M46" s="55">
        <f t="shared" si="2"/>
        <v>33.88553424657534</v>
      </c>
      <c r="N46" s="55">
        <f t="shared" si="8"/>
        <v>2.6074520547945208</v>
      </c>
      <c r="O46" s="56">
        <f>SUM(L46:N46)</f>
        <v>156.20978630136986</v>
      </c>
    </row>
    <row r="47" spans="1:15" ht="14.1" customHeight="1" x14ac:dyDescent="0.2">
      <c r="A47" s="11"/>
      <c r="B47" s="11"/>
      <c r="C47" s="11">
        <v>33</v>
      </c>
      <c r="D47" s="59">
        <f t="shared" si="10"/>
        <v>44365.457999999999</v>
      </c>
      <c r="E47" s="59">
        <f t="shared" si="3"/>
        <v>12368.22</v>
      </c>
      <c r="F47" s="54">
        <f>IF($F$9="A",Data!$N$6,IF($F$9="B",Data!$N$7,IF($F$9="C",Data!$N$8,IF($F$9="D",Data!$N$9,0))))</f>
        <v>951.72</v>
      </c>
      <c r="G47" s="57">
        <f t="shared" si="4"/>
        <v>57685.398000000001</v>
      </c>
      <c r="H47" s="58">
        <f t="shared" si="0"/>
        <v>3697.1214999999997</v>
      </c>
      <c r="I47" s="58">
        <f t="shared" si="5"/>
        <v>1030.6849999999999</v>
      </c>
      <c r="J47" s="58">
        <f t="shared" si="6"/>
        <v>79.31</v>
      </c>
      <c r="K47" s="57">
        <f t="shared" si="7"/>
        <v>4807.1165000000001</v>
      </c>
      <c r="L47" s="55">
        <f t="shared" si="1"/>
        <v>121.5492</v>
      </c>
      <c r="M47" s="55">
        <f t="shared" si="2"/>
        <v>33.88553424657534</v>
      </c>
      <c r="N47" s="55">
        <f t="shared" si="8"/>
        <v>2.6074520547945208</v>
      </c>
      <c r="O47" s="56">
        <f t="shared" si="9"/>
        <v>158.04218630136987</v>
      </c>
    </row>
    <row r="48" spans="1:15" ht="14.1" customHeight="1" x14ac:dyDescent="0.2">
      <c r="A48" s="11"/>
      <c r="B48" s="11"/>
      <c r="C48" s="11">
        <v>34</v>
      </c>
      <c r="D48" s="59">
        <f t="shared" si="10"/>
        <v>45034.284</v>
      </c>
      <c r="E48" s="59">
        <f t="shared" si="3"/>
        <v>12368.22</v>
      </c>
      <c r="F48" s="54">
        <f>IF($F$9="A",Data!$N$6,IF($F$9="B",Data!$N$7,IF($F$9="C",Data!$N$8,IF($F$9="D",Data!$N$9,0))))</f>
        <v>951.72</v>
      </c>
      <c r="G48" s="57">
        <f t="shared" si="4"/>
        <v>58354.224000000002</v>
      </c>
      <c r="H48" s="58">
        <f t="shared" si="0"/>
        <v>3752.857</v>
      </c>
      <c r="I48" s="58">
        <f t="shared" si="5"/>
        <v>1030.6849999999999</v>
      </c>
      <c r="J48" s="58">
        <f t="shared" si="6"/>
        <v>79.31</v>
      </c>
      <c r="K48" s="57">
        <f t="shared" si="7"/>
        <v>4862.8519999999999</v>
      </c>
      <c r="L48" s="55">
        <f t="shared" si="1"/>
        <v>123.38160000000001</v>
      </c>
      <c r="M48" s="55">
        <f t="shared" si="2"/>
        <v>33.88553424657534</v>
      </c>
      <c r="N48" s="55">
        <f t="shared" si="8"/>
        <v>2.6074520547945208</v>
      </c>
      <c r="O48" s="56">
        <f t="shared" si="9"/>
        <v>159.87458630136987</v>
      </c>
    </row>
    <row r="49" spans="1:15" ht="14.1" customHeight="1" x14ac:dyDescent="0.2">
      <c r="A49" s="11"/>
      <c r="B49" s="11"/>
      <c r="C49" s="11">
        <v>35</v>
      </c>
      <c r="D49" s="59">
        <f t="shared" si="10"/>
        <v>45703.11</v>
      </c>
      <c r="E49" s="59">
        <f t="shared" si="3"/>
        <v>12368.22</v>
      </c>
      <c r="F49" s="54">
        <f>IF($F$9="A",Data!$N$6,IF($F$9="B",Data!$N$7,IF($F$9="C",Data!$N$8,IF($F$9="D",Data!$N$9,0))))</f>
        <v>951.72</v>
      </c>
      <c r="G49" s="57">
        <f t="shared" si="4"/>
        <v>59023.05</v>
      </c>
      <c r="H49" s="58">
        <f t="shared" si="0"/>
        <v>3808.5925000000002</v>
      </c>
      <c r="I49" s="58">
        <f t="shared" si="5"/>
        <v>1030.6849999999999</v>
      </c>
      <c r="J49" s="58">
        <f t="shared" si="6"/>
        <v>79.31</v>
      </c>
      <c r="K49" s="57">
        <f t="shared" si="7"/>
        <v>4918.5875000000005</v>
      </c>
      <c r="L49" s="55">
        <f t="shared" si="1"/>
        <v>125.214</v>
      </c>
      <c r="M49" s="55">
        <f t="shared" si="2"/>
        <v>33.88553424657534</v>
      </c>
      <c r="N49" s="55">
        <f t="shared" si="8"/>
        <v>2.6074520547945208</v>
      </c>
      <c r="O49" s="56">
        <f t="shared" si="9"/>
        <v>161.70698630136985</v>
      </c>
    </row>
    <row r="50" spans="1:15" ht="14.1" customHeight="1" x14ac:dyDescent="0.2">
      <c r="A50" s="11"/>
      <c r="B50" s="11"/>
      <c r="C50" s="11">
        <v>36</v>
      </c>
      <c r="D50" s="59">
        <f t="shared" si="10"/>
        <v>46371.936000000002</v>
      </c>
      <c r="E50" s="59">
        <f t="shared" si="3"/>
        <v>12368.22</v>
      </c>
      <c r="F50" s="54">
        <f>IF($F$9="A",Data!$N$6,IF($F$9="B",Data!$N$7,IF($F$9="C",Data!$N$8,IF($F$9="D",Data!$N$9,0))))</f>
        <v>951.72</v>
      </c>
      <c r="G50" s="57">
        <f t="shared" si="4"/>
        <v>59691.876000000004</v>
      </c>
      <c r="H50" s="58">
        <f t="shared" si="0"/>
        <v>3864.328</v>
      </c>
      <c r="I50" s="58">
        <f t="shared" si="5"/>
        <v>1030.6849999999999</v>
      </c>
      <c r="J50" s="58">
        <f t="shared" si="6"/>
        <v>79.31</v>
      </c>
      <c r="K50" s="57">
        <f t="shared" si="7"/>
        <v>4974.3230000000003</v>
      </c>
      <c r="L50" s="55">
        <f t="shared" si="1"/>
        <v>127.04640000000001</v>
      </c>
      <c r="M50" s="55">
        <f t="shared" si="2"/>
        <v>33.88553424657534</v>
      </c>
      <c r="N50" s="55">
        <f t="shared" si="8"/>
        <v>2.6074520547945208</v>
      </c>
      <c r="O50" s="56">
        <f t="shared" si="9"/>
        <v>163.53938630136986</v>
      </c>
    </row>
    <row r="51" spans="1:15" ht="14.1" customHeight="1" x14ac:dyDescent="0.2">
      <c r="A51" s="11"/>
      <c r="B51" s="11"/>
      <c r="C51" s="11">
        <v>37</v>
      </c>
      <c r="D51" s="59">
        <f t="shared" si="10"/>
        <v>47040.762000000002</v>
      </c>
      <c r="E51" s="59">
        <f t="shared" si="3"/>
        <v>12368.22</v>
      </c>
      <c r="F51" s="54">
        <f>IF($F$9="A",Data!$N$6,IF($F$9="B",Data!$N$7,IF($F$9="C",Data!$N$8,IF($F$9="D",Data!$N$9,0))))</f>
        <v>951.72</v>
      </c>
      <c r="G51" s="57">
        <f t="shared" si="4"/>
        <v>60360.702000000005</v>
      </c>
      <c r="H51" s="58">
        <f t="shared" si="0"/>
        <v>3920.0635000000002</v>
      </c>
      <c r="I51" s="58">
        <f t="shared" si="5"/>
        <v>1030.6849999999999</v>
      </c>
      <c r="J51" s="58">
        <f t="shared" si="6"/>
        <v>79.31</v>
      </c>
      <c r="K51" s="57">
        <f t="shared" si="7"/>
        <v>5030.0585000000001</v>
      </c>
      <c r="L51" s="55">
        <f t="shared" si="1"/>
        <v>128.87880000000001</v>
      </c>
      <c r="M51" s="55">
        <f t="shared" si="2"/>
        <v>33.88553424657534</v>
      </c>
      <c r="N51" s="55">
        <f t="shared" si="8"/>
        <v>2.6074520547945208</v>
      </c>
      <c r="O51" s="56">
        <f>SUM(L51:N51)</f>
        <v>165.37178630136987</v>
      </c>
    </row>
    <row r="52" spans="1:15" ht="14.1" customHeight="1" x14ac:dyDescent="0.2">
      <c r="A52" s="11"/>
      <c r="B52" s="11"/>
      <c r="C52" s="11">
        <v>38</v>
      </c>
      <c r="D52" s="59">
        <f t="shared" si="10"/>
        <v>47709.588000000003</v>
      </c>
      <c r="E52" s="59">
        <f t="shared" si="3"/>
        <v>12368.22</v>
      </c>
      <c r="F52" s="54">
        <f>IF($F$9="A",Data!$N$6,IF($F$9="B",Data!$N$7,IF($F$9="C",Data!$N$8,IF($F$9="D",Data!$N$9,0))))</f>
        <v>951.72</v>
      </c>
      <c r="G52" s="57">
        <f t="shared" si="4"/>
        <v>61029.528000000006</v>
      </c>
      <c r="H52" s="58">
        <f t="shared" si="0"/>
        <v>3975.7990000000004</v>
      </c>
      <c r="I52" s="58">
        <f t="shared" si="5"/>
        <v>1030.6849999999999</v>
      </c>
      <c r="J52" s="58">
        <f t="shared" si="6"/>
        <v>79.31</v>
      </c>
      <c r="K52" s="57">
        <f t="shared" si="7"/>
        <v>5085.7940000000008</v>
      </c>
      <c r="L52" s="55">
        <f t="shared" si="1"/>
        <v>130.71120000000002</v>
      </c>
      <c r="M52" s="55">
        <f t="shared" si="2"/>
        <v>33.88553424657534</v>
      </c>
      <c r="N52" s="55">
        <f t="shared" si="8"/>
        <v>2.6074520547945208</v>
      </c>
      <c r="O52" s="56">
        <f t="shared" si="9"/>
        <v>167.20418630136987</v>
      </c>
    </row>
    <row r="53" spans="1:15" ht="14.1" customHeight="1" x14ac:dyDescent="0.2">
      <c r="A53" s="11"/>
      <c r="B53" s="11"/>
      <c r="C53" s="11">
        <v>39</v>
      </c>
      <c r="D53" s="59">
        <f t="shared" si="10"/>
        <v>48378.414000000004</v>
      </c>
      <c r="E53" s="59">
        <f t="shared" si="3"/>
        <v>12368.22</v>
      </c>
      <c r="F53" s="54">
        <f>IF($F$9="A",Data!$N$6,IF($F$9="B",Data!$N$7,IF($F$9="C",Data!$N$8,IF($F$9="D",Data!$N$9,0))))</f>
        <v>951.72</v>
      </c>
      <c r="G53" s="57">
        <f t="shared" si="4"/>
        <v>61698.354000000007</v>
      </c>
      <c r="H53" s="58">
        <f t="shared" si="0"/>
        <v>4031.5345000000002</v>
      </c>
      <c r="I53" s="58">
        <f t="shared" si="5"/>
        <v>1030.6849999999999</v>
      </c>
      <c r="J53" s="58">
        <f t="shared" si="6"/>
        <v>79.31</v>
      </c>
      <c r="K53" s="57">
        <f t="shared" si="7"/>
        <v>5141.5295000000006</v>
      </c>
      <c r="L53" s="55">
        <f t="shared" si="1"/>
        <v>132.5436</v>
      </c>
      <c r="M53" s="55">
        <f t="shared" si="2"/>
        <v>33.88553424657534</v>
      </c>
      <c r="N53" s="55">
        <f t="shared" si="8"/>
        <v>2.6074520547945208</v>
      </c>
      <c r="O53" s="56">
        <f t="shared" si="9"/>
        <v>169.03658630136985</v>
      </c>
    </row>
    <row r="54" spans="1:15" ht="14.1" customHeight="1" x14ac:dyDescent="0.2">
      <c r="A54" s="11"/>
      <c r="B54" s="11"/>
      <c r="C54" s="11">
        <v>40</v>
      </c>
      <c r="D54" s="59">
        <f t="shared" si="10"/>
        <v>49047.240000000005</v>
      </c>
      <c r="E54" s="59">
        <f t="shared" si="3"/>
        <v>12368.22</v>
      </c>
      <c r="F54" s="54">
        <f>IF($F$9="A",Data!$N$6,IF($F$9="B",Data!$N$7,IF($F$9="C",Data!$N$8,IF($F$9="D",Data!$N$9,0))))</f>
        <v>951.72</v>
      </c>
      <c r="G54" s="57">
        <f t="shared" ref="G54" si="11">SUM(D54:E54)</f>
        <v>61415.460000000006</v>
      </c>
      <c r="H54" s="58">
        <f t="shared" si="0"/>
        <v>4087.2700000000004</v>
      </c>
      <c r="I54" s="58">
        <f t="shared" si="5"/>
        <v>1030.6849999999999</v>
      </c>
      <c r="J54" s="58">
        <f t="shared" si="6"/>
        <v>79.31</v>
      </c>
      <c r="K54" s="57">
        <f>SUM(H54:I54)</f>
        <v>5117.9549999999999</v>
      </c>
      <c r="L54" s="55">
        <f>D54/$L$7</f>
        <v>134.376</v>
      </c>
      <c r="M54" s="55">
        <f t="shared" si="2"/>
        <v>33.88553424657534</v>
      </c>
      <c r="N54" s="55">
        <f>$F$10/$L$7</f>
        <v>2.6074520547945208</v>
      </c>
      <c r="O54" s="56">
        <f t="shared" ref="O54" ca="1" si="12">SUM(L54:P54)</f>
        <v>169.59609289617487</v>
      </c>
    </row>
    <row r="55" spans="1:15" ht="10.5" customHeight="1" x14ac:dyDescent="0.2"/>
  </sheetData>
  <sheetProtection algorithmName="SHA-512" hashValue="Z0VaYBY4LCp7pkojZsrPsix7vxOddUTlz7FyzfCJTPXKui0HYp4r8o2riZWMs/06MX7mKp9MuY6qk7Lx+9s9qw==" saltValue="FH+MhvjtXSZlbF+CWuU/1w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3B6646-30E1-4724-A7E4-C3999FDC8402}">
          <x14:formula1>
            <xm:f>Data!$M$11:$M$15</xm:f>
          </x14:formula1>
          <xm:sqref>F9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24</vt:i4>
      </vt:variant>
    </vt:vector>
  </HeadingPairs>
  <TitlesOfParts>
    <vt:vector size="37" baseType="lpstr">
      <vt:lpstr>Liv.1</vt:lpstr>
      <vt:lpstr>Liv.2 </vt:lpstr>
      <vt:lpstr>Liv.3</vt:lpstr>
      <vt:lpstr>Liv.4</vt:lpstr>
      <vt:lpstr>Liv.5</vt:lpstr>
      <vt:lpstr> Liv.6</vt:lpstr>
      <vt:lpstr> Liv.7</vt:lpstr>
      <vt:lpstr> Liv.7ter</vt:lpstr>
      <vt:lpstr> Liv.7bis</vt:lpstr>
      <vt:lpstr> Liv.8</vt:lpstr>
      <vt:lpstr> Liv.9</vt:lpstr>
      <vt:lpstr>Liv.0 Landeslehrpers-Pers.doc.p</vt:lpstr>
      <vt:lpstr>Data</vt:lpstr>
      <vt:lpstr>' Liv.6'!Area_stampa</vt:lpstr>
      <vt:lpstr>' Liv.7'!Area_stampa</vt:lpstr>
      <vt:lpstr>' Liv.7bis'!Area_stampa</vt:lpstr>
      <vt:lpstr>' Liv.7ter'!Area_stampa</vt:lpstr>
      <vt:lpstr>' Liv.8'!Area_stampa</vt:lpstr>
      <vt:lpstr>' Liv.9'!Area_stampa</vt:lpstr>
      <vt:lpstr>Data!Area_stampa</vt:lpstr>
      <vt:lpstr>'Liv.0 Landeslehrpers-Pers.doc.p'!Area_stampa</vt:lpstr>
      <vt:lpstr>Liv.1!Area_stampa</vt:lpstr>
      <vt:lpstr>'Liv.2 '!Area_stampa</vt:lpstr>
      <vt:lpstr>Liv.3!Area_stampa</vt:lpstr>
      <vt:lpstr>Liv.4!Area_stampa</vt:lpstr>
      <vt:lpstr>Liv.5!Area_stampa</vt:lpstr>
      <vt:lpstr>' Liv.6'!OLE_LINK1</vt:lpstr>
      <vt:lpstr>' Liv.7'!OLE_LINK1</vt:lpstr>
      <vt:lpstr>' Liv.7bis'!OLE_LINK1</vt:lpstr>
      <vt:lpstr>' Liv.7ter'!OLE_LINK1</vt:lpstr>
      <vt:lpstr>' Liv.8'!OLE_LINK1</vt:lpstr>
      <vt:lpstr>' Liv.9'!OLE_LINK1</vt:lpstr>
      <vt:lpstr>Liv.1!OLE_LINK1</vt:lpstr>
      <vt:lpstr>'Liv.2 '!OLE_LINK1</vt:lpstr>
      <vt:lpstr>Liv.3!OLE_LINK1</vt:lpstr>
      <vt:lpstr>Liv.4!OLE_LINK1</vt:lpstr>
      <vt:lpstr>Liv.5!OLE_LINK1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Zadra Mario</dc:creator>
  <cp:lastModifiedBy>Menko, Maria</cp:lastModifiedBy>
  <cp:lastPrinted>2020-01-31T11:06:32Z</cp:lastPrinted>
  <dcterms:created xsi:type="dcterms:W3CDTF">2000-01-24T15:26:20Z</dcterms:created>
  <dcterms:modified xsi:type="dcterms:W3CDTF">2023-11-15T09:52:53Z</dcterms:modified>
</cp:coreProperties>
</file>