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G:\4.6_SEGRETERIA\PAGINA_WEB\GEHALTSTABELLEN\"/>
    </mc:Choice>
  </mc:AlternateContent>
  <xr:revisionPtr revIDLastSave="0" documentId="8_{A4817A85-5F4B-4D65-BF11-0BCEAE9719A6}" xr6:coauthVersionLast="47" xr6:coauthVersionMax="47" xr10:uidLastSave="{00000000-0000-0000-0000-000000000000}"/>
  <bookViews>
    <workbookView xWindow="-108" yWindow="-108" windowWidth="23256" windowHeight="12576" tabRatio="537" xr2:uid="{00000000-000D-0000-FFFF-FFFF00000000}"/>
  </bookViews>
  <sheets>
    <sheet name="Liv.1" sheetId="1" r:id="rId1"/>
    <sheet name="Liv.2 " sheetId="17" r:id="rId2"/>
    <sheet name="Liv.3" sheetId="18" r:id="rId3"/>
    <sheet name="Liv.4" sheetId="20" r:id="rId4"/>
    <sheet name="Liv.5" sheetId="21" r:id="rId5"/>
    <sheet name=" Liv.6" sheetId="23" r:id="rId6"/>
    <sheet name=" Liv.7" sheetId="24" r:id="rId7"/>
    <sheet name=" Liv.7ter" sheetId="26" r:id="rId8"/>
    <sheet name=" Liv.7bis" sheetId="25" r:id="rId9"/>
    <sheet name=" Liv.8" sheetId="27" r:id="rId10"/>
    <sheet name=" Liv.9" sheetId="28" r:id="rId11"/>
    <sheet name="Liv.0 Landeslehrpers-Pers.doc.p" sheetId="16" r:id="rId12"/>
    <sheet name="Data" sheetId="15" state="hidden" r:id="rId13"/>
  </sheets>
  <definedNames>
    <definedName name="_xlnm.Print_Area" localSheetId="5">' Liv.6'!$A$1:$O$54</definedName>
    <definedName name="_xlnm.Print_Area" localSheetId="6">' Liv.7'!$A$1:$O$54</definedName>
    <definedName name="_xlnm.Print_Area" localSheetId="8">' Liv.7bis'!$A$1:$O$54</definedName>
    <definedName name="_xlnm.Print_Area" localSheetId="7">' Liv.7ter'!$A$1:$O$54</definedName>
    <definedName name="_xlnm.Print_Area" localSheetId="9">' Liv.8'!$A$1:$O$54</definedName>
    <definedName name="_xlnm.Print_Area" localSheetId="10">' Liv.9'!$A$1:$O$54</definedName>
    <definedName name="_xlnm.Print_Area" localSheetId="12">Data!$A$1:$K$56</definedName>
    <definedName name="_xlnm.Print_Area" localSheetId="11">'Liv.0 Landeslehrpers-Pers.doc.p'!$A$1:$L$54</definedName>
    <definedName name="_xlnm.Print_Area" localSheetId="0">Liv.1!$A$1:$O$54</definedName>
    <definedName name="_xlnm.Print_Area" localSheetId="1">'Liv.2 '!$A$1:$O$54</definedName>
    <definedName name="_xlnm.Print_Area" localSheetId="2">Liv.3!$A$1:$O$54</definedName>
    <definedName name="_xlnm.Print_Area" localSheetId="3">Liv.4!$A$1:$O$54</definedName>
    <definedName name="_xlnm.Print_Area" localSheetId="4">Liv.5!$A$1:$O$54</definedName>
    <definedName name="OLE_LINK1" localSheetId="5">' Liv.6'!$A$1</definedName>
    <definedName name="OLE_LINK1" localSheetId="6">' Liv.7'!$A$1</definedName>
    <definedName name="OLE_LINK1" localSheetId="8">' Liv.7bis'!$A$1</definedName>
    <definedName name="OLE_LINK1" localSheetId="7">' Liv.7ter'!$A$1</definedName>
    <definedName name="OLE_LINK1" localSheetId="9">' Liv.8'!$A$1</definedName>
    <definedName name="OLE_LINK1" localSheetId="10">' Liv.9'!$A$1</definedName>
    <definedName name="OLE_LINK1" localSheetId="0">Liv.1!$A$1</definedName>
    <definedName name="OLE_LINK1" localSheetId="1">'Liv.2 '!$A$1</definedName>
    <definedName name="OLE_LINK1" localSheetId="2">Liv.3!$A$1</definedName>
    <definedName name="OLE_LINK1" localSheetId="3">Liv.4!$A$1</definedName>
    <definedName name="OLE_LINK1" localSheetId="4">Liv.5!$A$1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4" i="18" l="1"/>
  <c r="O54" i="20"/>
  <c r="O54" i="21"/>
  <c r="O54" i="23"/>
  <c r="O54" i="24"/>
  <c r="O54" i="26"/>
  <c r="O54" i="25"/>
  <c r="O54" i="27"/>
  <c r="O53" i="26"/>
  <c r="L10" i="1"/>
  <c r="M10" i="1"/>
  <c r="D11" i="28"/>
  <c r="D12" i="28"/>
  <c r="D18" i="23"/>
  <c r="D15" i="23"/>
  <c r="J8" i="16" l="1"/>
  <c r="L8" i="17" l="1"/>
  <c r="L8" i="18"/>
  <c r="L8" i="20"/>
  <c r="L8" i="21"/>
  <c r="L8" i="23"/>
  <c r="L8" i="24"/>
  <c r="L8" i="26"/>
  <c r="L8" i="25"/>
  <c r="L8" i="27"/>
  <c r="L8" i="28"/>
  <c r="L8" i="1"/>
  <c r="I10" i="1" l="1"/>
  <c r="I10" i="17"/>
  <c r="I10" i="18"/>
  <c r="I10" i="20"/>
  <c r="I10" i="21"/>
  <c r="I10" i="23"/>
  <c r="I10" i="26"/>
  <c r="I10" i="27"/>
  <c r="I10" i="28"/>
  <c r="I10" i="25"/>
  <c r="I10" i="24"/>
  <c r="F10" i="1" l="1"/>
  <c r="D12" i="1" l="1"/>
  <c r="G10" i="1" l="1"/>
  <c r="N9" i="1" l="1"/>
  <c r="J9" i="1"/>
  <c r="J9" i="17"/>
  <c r="N9" i="17"/>
  <c r="J9" i="18"/>
  <c r="N9" i="18"/>
  <c r="J9" i="20"/>
  <c r="N9" i="20"/>
  <c r="J9" i="21"/>
  <c r="N9" i="21" s="1"/>
  <c r="J9" i="23"/>
  <c r="N9" i="23"/>
  <c r="J9" i="24"/>
  <c r="N9" i="24"/>
  <c r="J9" i="26"/>
  <c r="N9" i="26" s="1"/>
  <c r="J9" i="25"/>
  <c r="N9" i="25"/>
  <c r="N9" i="27"/>
  <c r="J9" i="27"/>
  <c r="N9" i="28" l="1"/>
  <c r="J9" i="28"/>
  <c r="F11" i="25" l="1"/>
  <c r="F10" i="27" l="1"/>
  <c r="G10" i="27" l="1"/>
  <c r="F10" i="23"/>
  <c r="F14" i="23"/>
  <c r="E11" i="28"/>
  <c r="D54" i="28"/>
  <c r="F54" i="28"/>
  <c r="F53" i="28"/>
  <c r="F52" i="28"/>
  <c r="F51" i="28"/>
  <c r="F50" i="28"/>
  <c r="F49" i="28"/>
  <c r="F48" i="28"/>
  <c r="F47" i="28"/>
  <c r="F46" i="28"/>
  <c r="F45" i="28"/>
  <c r="F44" i="28"/>
  <c r="F43" i="28"/>
  <c r="F42" i="28"/>
  <c r="F41" i="28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M10" i="28"/>
  <c r="F10" i="28"/>
  <c r="N10" i="28" s="1"/>
  <c r="H8" i="28"/>
  <c r="O6" i="28"/>
  <c r="O5" i="28"/>
  <c r="E11" i="27"/>
  <c r="D54" i="27"/>
  <c r="D12" i="27"/>
  <c r="H12" i="27" s="1"/>
  <c r="D13" i="27"/>
  <c r="F54" i="27"/>
  <c r="F53" i="27"/>
  <c r="F52" i="27"/>
  <c r="F51" i="27"/>
  <c r="F50" i="27"/>
  <c r="F49" i="27"/>
  <c r="F48" i="27"/>
  <c r="F47" i="27"/>
  <c r="F46" i="27"/>
  <c r="F45" i="27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M10" i="27"/>
  <c r="L10" i="27"/>
  <c r="H10" i="27"/>
  <c r="J47" i="27"/>
  <c r="H8" i="27"/>
  <c r="O6" i="27"/>
  <c r="O5" i="27"/>
  <c r="E11" i="26"/>
  <c r="D54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M10" i="26"/>
  <c r="F10" i="26"/>
  <c r="J51" i="26" s="1"/>
  <c r="H8" i="26"/>
  <c r="O6" i="26"/>
  <c r="O5" i="26"/>
  <c r="E11" i="25"/>
  <c r="D54" i="25"/>
  <c r="F54" i="25"/>
  <c r="F53" i="25"/>
  <c r="F52" i="25"/>
  <c r="F51" i="25"/>
  <c r="F50" i="25"/>
  <c r="F49" i="25"/>
  <c r="F48" i="25"/>
  <c r="F47" i="25"/>
  <c r="F46" i="25"/>
  <c r="F45" i="25"/>
  <c r="F44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M10" i="25"/>
  <c r="F10" i="25"/>
  <c r="N51" i="25" s="1"/>
  <c r="H8" i="25"/>
  <c r="O6" i="25"/>
  <c r="O5" i="25"/>
  <c r="E11" i="24"/>
  <c r="D53" i="24"/>
  <c r="F54" i="24"/>
  <c r="F53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M10" i="24"/>
  <c r="F10" i="24"/>
  <c r="J50" i="24" s="1"/>
  <c r="H8" i="24"/>
  <c r="O6" i="24"/>
  <c r="O5" i="24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D54" i="23"/>
  <c r="F13" i="23"/>
  <c r="F12" i="23"/>
  <c r="F11" i="23"/>
  <c r="E11" i="23"/>
  <c r="M10" i="23"/>
  <c r="H10" i="23"/>
  <c r="H8" i="23"/>
  <c r="O6" i="23"/>
  <c r="O5" i="23"/>
  <c r="E11" i="21"/>
  <c r="E12" i="21" s="1"/>
  <c r="D53" i="21"/>
  <c r="E12" i="20"/>
  <c r="E11" i="20"/>
  <c r="D54" i="20"/>
  <c r="E11" i="18"/>
  <c r="D52" i="18"/>
  <c r="E11" i="17"/>
  <c r="D53" i="17"/>
  <c r="G10" i="23" l="1"/>
  <c r="D54" i="17"/>
  <c r="D17" i="18"/>
  <c r="D33" i="18"/>
  <c r="D49" i="18"/>
  <c r="D13" i="17"/>
  <c r="D12" i="18"/>
  <c r="D21" i="18"/>
  <c r="D37" i="18"/>
  <c r="D53" i="18"/>
  <c r="D13" i="25"/>
  <c r="G10" i="25"/>
  <c r="D20" i="25"/>
  <c r="D36" i="25"/>
  <c r="D52" i="25"/>
  <c r="D16" i="26"/>
  <c r="D32" i="26"/>
  <c r="D48" i="26"/>
  <c r="D24" i="27"/>
  <c r="D40" i="27"/>
  <c r="D24" i="28"/>
  <c r="L24" i="28" s="1"/>
  <c r="D40" i="28"/>
  <c r="D13" i="18"/>
  <c r="D25" i="18"/>
  <c r="D41" i="18"/>
  <c r="D12" i="23"/>
  <c r="H12" i="23" s="1"/>
  <c r="D13" i="24"/>
  <c r="G10" i="24"/>
  <c r="D12" i="25"/>
  <c r="H12" i="25" s="1"/>
  <c r="D24" i="25"/>
  <c r="D40" i="25"/>
  <c r="D13" i="26"/>
  <c r="G10" i="26"/>
  <c r="D20" i="26"/>
  <c r="D36" i="26"/>
  <c r="D52" i="26"/>
  <c r="D28" i="27"/>
  <c r="D44" i="27"/>
  <c r="D28" i="28"/>
  <c r="D44" i="28"/>
  <c r="D29" i="18"/>
  <c r="D45" i="18"/>
  <c r="D13" i="20"/>
  <c r="D13" i="21"/>
  <c r="D28" i="25"/>
  <c r="D44" i="25"/>
  <c r="D12" i="26"/>
  <c r="D24" i="26"/>
  <c r="D40" i="26"/>
  <c r="D16" i="27"/>
  <c r="H16" i="27" s="1"/>
  <c r="D32" i="27"/>
  <c r="L32" i="27" s="1"/>
  <c r="D48" i="27"/>
  <c r="D16" i="28"/>
  <c r="H16" i="28" s="1"/>
  <c r="D32" i="28"/>
  <c r="H32" i="28" s="1"/>
  <c r="D48" i="28"/>
  <c r="D16" i="25"/>
  <c r="D32" i="25"/>
  <c r="D48" i="25"/>
  <c r="D28" i="26"/>
  <c r="D44" i="26"/>
  <c r="D20" i="27"/>
  <c r="H20" i="27" s="1"/>
  <c r="D36" i="27"/>
  <c r="D52" i="27"/>
  <c r="D13" i="28"/>
  <c r="G10" i="28"/>
  <c r="D20" i="28"/>
  <c r="D36" i="28"/>
  <c r="D52" i="28"/>
  <c r="M11" i="28"/>
  <c r="I11" i="28"/>
  <c r="M11" i="27"/>
  <c r="I11" i="27"/>
  <c r="I11" i="25"/>
  <c r="E12" i="25"/>
  <c r="M11" i="25"/>
  <c r="M11" i="26"/>
  <c r="I11" i="26"/>
  <c r="E12" i="26"/>
  <c r="I11" i="24"/>
  <c r="M11" i="24"/>
  <c r="E12" i="24"/>
  <c r="E12" i="23"/>
  <c r="I12" i="23" s="1"/>
  <c r="I11" i="23"/>
  <c r="E13" i="21"/>
  <c r="E13" i="20"/>
  <c r="E12" i="18"/>
  <c r="E13" i="18" s="1"/>
  <c r="E12" i="17"/>
  <c r="J47" i="23"/>
  <c r="J14" i="26"/>
  <c r="N16" i="26"/>
  <c r="J10" i="26"/>
  <c r="J18" i="26"/>
  <c r="N20" i="26"/>
  <c r="N23" i="26"/>
  <c r="J13" i="26"/>
  <c r="N27" i="26"/>
  <c r="N13" i="26"/>
  <c r="J17" i="26"/>
  <c r="N35" i="26"/>
  <c r="J51" i="28"/>
  <c r="J10" i="28"/>
  <c r="N10" i="25"/>
  <c r="N16" i="25"/>
  <c r="N11" i="25"/>
  <c r="N17" i="26"/>
  <c r="J24" i="26"/>
  <c r="J27" i="26"/>
  <c r="J32" i="26"/>
  <c r="J35" i="26"/>
  <c r="J47" i="26"/>
  <c r="J28" i="26"/>
  <c r="J28" i="25"/>
  <c r="N43" i="25"/>
  <c r="N20" i="25"/>
  <c r="N23" i="25"/>
  <c r="J32" i="25"/>
  <c r="N35" i="25"/>
  <c r="J52" i="25"/>
  <c r="J12" i="25"/>
  <c r="N27" i="25"/>
  <c r="J44" i="25"/>
  <c r="J11" i="25"/>
  <c r="N12" i="25"/>
  <c r="J36" i="25"/>
  <c r="N39" i="25"/>
  <c r="J48" i="25"/>
  <c r="J21" i="28"/>
  <c r="N13" i="28"/>
  <c r="N25" i="28"/>
  <c r="J18" i="28"/>
  <c r="J23" i="28"/>
  <c r="J14" i="23"/>
  <c r="J18" i="23"/>
  <c r="N42" i="23"/>
  <c r="J10" i="23"/>
  <c r="K10" i="23" s="1"/>
  <c r="N13" i="23"/>
  <c r="N14" i="23"/>
  <c r="N18" i="23"/>
  <c r="J23" i="23"/>
  <c r="N26" i="23"/>
  <c r="N50" i="23"/>
  <c r="N10" i="23"/>
  <c r="J11" i="23"/>
  <c r="N17" i="23"/>
  <c r="J21" i="23"/>
  <c r="J15" i="23"/>
  <c r="J19" i="23"/>
  <c r="J31" i="23"/>
  <c r="N34" i="23"/>
  <c r="J22" i="28"/>
  <c r="N42" i="28"/>
  <c r="N50" i="28"/>
  <c r="J14" i="28"/>
  <c r="N17" i="28"/>
  <c r="N26" i="28"/>
  <c r="E12" i="28"/>
  <c r="L16" i="28"/>
  <c r="G11" i="28"/>
  <c r="D15" i="28"/>
  <c r="D19" i="28"/>
  <c r="D23" i="28"/>
  <c r="D27" i="28"/>
  <c r="D31" i="28"/>
  <c r="D35" i="28"/>
  <c r="D39" i="28"/>
  <c r="D43" i="28"/>
  <c r="D47" i="28"/>
  <c r="D51" i="28"/>
  <c r="L14" i="28"/>
  <c r="D17" i="28"/>
  <c r="L17" i="28" s="1"/>
  <c r="D21" i="28"/>
  <c r="D25" i="28"/>
  <c r="H25" i="28" s="1"/>
  <c r="D29" i="28"/>
  <c r="D33" i="28"/>
  <c r="D37" i="28"/>
  <c r="D41" i="28"/>
  <c r="D45" i="28"/>
  <c r="D49" i="28"/>
  <c r="D53" i="28"/>
  <c r="H24" i="28"/>
  <c r="D18" i="28"/>
  <c r="D22" i="28"/>
  <c r="H22" i="28" s="1"/>
  <c r="D26" i="28"/>
  <c r="H26" i="28" s="1"/>
  <c r="D30" i="28"/>
  <c r="H30" i="28" s="1"/>
  <c r="D34" i="28"/>
  <c r="H34" i="28" s="1"/>
  <c r="D38" i="28"/>
  <c r="D42" i="28"/>
  <c r="H42" i="28" s="1"/>
  <c r="D46" i="28"/>
  <c r="D50" i="28"/>
  <c r="H50" i="28" s="1"/>
  <c r="H11" i="28"/>
  <c r="H10" i="28"/>
  <c r="K10" i="28" s="1"/>
  <c r="J11" i="28"/>
  <c r="H14" i="28"/>
  <c r="N14" i="28"/>
  <c r="J15" i="28"/>
  <c r="N18" i="28"/>
  <c r="J19" i="28"/>
  <c r="N24" i="28"/>
  <c r="L25" i="28"/>
  <c r="J43" i="28"/>
  <c r="J53" i="28"/>
  <c r="N52" i="28"/>
  <c r="J49" i="28"/>
  <c r="N48" i="28"/>
  <c r="J45" i="28"/>
  <c r="N44" i="28"/>
  <c r="J41" i="28"/>
  <c r="N40" i="28"/>
  <c r="J37" i="28"/>
  <c r="N36" i="28"/>
  <c r="J54" i="28"/>
  <c r="N53" i="28"/>
  <c r="J50" i="28"/>
  <c r="N49" i="28"/>
  <c r="J46" i="28"/>
  <c r="N45" i="28"/>
  <c r="J42" i="28"/>
  <c r="N41" i="28"/>
  <c r="J38" i="28"/>
  <c r="N37" i="28"/>
  <c r="J34" i="28"/>
  <c r="N33" i="28"/>
  <c r="J30" i="28"/>
  <c r="N29" i="28"/>
  <c r="J52" i="28"/>
  <c r="N51" i="28"/>
  <c r="J48" i="28"/>
  <c r="N47" i="28"/>
  <c r="J44" i="28"/>
  <c r="N43" i="28"/>
  <c r="J40" i="28"/>
  <c r="N39" i="28"/>
  <c r="J36" i="28"/>
  <c r="N35" i="28"/>
  <c r="J32" i="28"/>
  <c r="N31" i="28"/>
  <c r="J28" i="28"/>
  <c r="N27" i="28"/>
  <c r="J24" i="28"/>
  <c r="N23" i="28"/>
  <c r="N12" i="28"/>
  <c r="J13" i="28"/>
  <c r="N16" i="28"/>
  <c r="J17" i="28"/>
  <c r="N20" i="28"/>
  <c r="N28" i="28"/>
  <c r="L30" i="28"/>
  <c r="N30" i="28"/>
  <c r="N32" i="28"/>
  <c r="L34" i="28"/>
  <c r="N34" i="28"/>
  <c r="J39" i="28"/>
  <c r="J47" i="28"/>
  <c r="L50" i="28"/>
  <c r="L10" i="28"/>
  <c r="O10" i="28" s="1"/>
  <c r="N11" i="28"/>
  <c r="J12" i="28"/>
  <c r="N15" i="28"/>
  <c r="J16" i="28"/>
  <c r="N19" i="28"/>
  <c r="J20" i="28"/>
  <c r="N21" i="28"/>
  <c r="N22" i="28"/>
  <c r="J25" i="28"/>
  <c r="J26" i="28"/>
  <c r="J27" i="28"/>
  <c r="J29" i="28"/>
  <c r="J31" i="28"/>
  <c r="J33" i="28"/>
  <c r="J35" i="28"/>
  <c r="N38" i="28"/>
  <c r="N46" i="28"/>
  <c r="N54" i="28"/>
  <c r="O54" i="28" s="1"/>
  <c r="E12" i="27"/>
  <c r="I12" i="27" s="1"/>
  <c r="L14" i="27"/>
  <c r="D11" i="27"/>
  <c r="G11" i="27" s="1"/>
  <c r="D15" i="27"/>
  <c r="D19" i="27"/>
  <c r="D23" i="27"/>
  <c r="D27" i="27"/>
  <c r="D31" i="27"/>
  <c r="D35" i="27"/>
  <c r="D39" i="27"/>
  <c r="D43" i="27"/>
  <c r="D47" i="27"/>
  <c r="D51" i="27"/>
  <c r="D17" i="27"/>
  <c r="D21" i="27"/>
  <c r="D25" i="27"/>
  <c r="L25" i="27" s="1"/>
  <c r="D29" i="27"/>
  <c r="D33" i="27"/>
  <c r="L33" i="27" s="1"/>
  <c r="D37" i="27"/>
  <c r="D41" i="27"/>
  <c r="D45" i="27"/>
  <c r="D49" i="27"/>
  <c r="D53" i="27"/>
  <c r="D18" i="27"/>
  <c r="D22" i="27"/>
  <c r="D26" i="27"/>
  <c r="D30" i="27"/>
  <c r="D34" i="27"/>
  <c r="D38" i="27"/>
  <c r="D42" i="27"/>
  <c r="D46" i="27"/>
  <c r="D50" i="27"/>
  <c r="L50" i="27" s="1"/>
  <c r="L13" i="27"/>
  <c r="H13" i="27"/>
  <c r="N16" i="27"/>
  <c r="N20" i="27"/>
  <c r="N42" i="27"/>
  <c r="N50" i="27"/>
  <c r="J10" i="27"/>
  <c r="K10" i="27" s="1"/>
  <c r="L12" i="27"/>
  <c r="N13" i="27"/>
  <c r="J14" i="27"/>
  <c r="N17" i="27"/>
  <c r="J18" i="27"/>
  <c r="L20" i="27"/>
  <c r="J21" i="27"/>
  <c r="J22" i="27"/>
  <c r="J23" i="27"/>
  <c r="H24" i="27"/>
  <c r="N25" i="27"/>
  <c r="N26" i="27"/>
  <c r="J29" i="27"/>
  <c r="J30" i="27"/>
  <c r="J31" i="27"/>
  <c r="N33" i="27"/>
  <c r="N34" i="27"/>
  <c r="J35" i="27"/>
  <c r="J43" i="27"/>
  <c r="J51" i="27"/>
  <c r="N12" i="27"/>
  <c r="J13" i="27"/>
  <c r="H25" i="27"/>
  <c r="N11" i="27"/>
  <c r="J12" i="27"/>
  <c r="N15" i="27"/>
  <c r="J16" i="27"/>
  <c r="N19" i="27"/>
  <c r="J20" i="27"/>
  <c r="N21" i="27"/>
  <c r="N22" i="27"/>
  <c r="L24" i="27"/>
  <c r="J25" i="27"/>
  <c r="J26" i="27"/>
  <c r="J27" i="27"/>
  <c r="N29" i="27"/>
  <c r="N30" i="27"/>
  <c r="J33" i="27"/>
  <c r="J34" i="27"/>
  <c r="J39" i="27"/>
  <c r="J53" i="27"/>
  <c r="N52" i="27"/>
  <c r="J49" i="27"/>
  <c r="N48" i="27"/>
  <c r="J45" i="27"/>
  <c r="N44" i="27"/>
  <c r="J41" i="27"/>
  <c r="N40" i="27"/>
  <c r="J37" i="27"/>
  <c r="N36" i="27"/>
  <c r="J54" i="27"/>
  <c r="N53" i="27"/>
  <c r="J50" i="27"/>
  <c r="N49" i="27"/>
  <c r="J46" i="27"/>
  <c r="N45" i="27"/>
  <c r="J42" i="27"/>
  <c r="N41" i="27"/>
  <c r="J38" i="27"/>
  <c r="N37" i="27"/>
  <c r="J52" i="27"/>
  <c r="N51" i="27"/>
  <c r="J48" i="27"/>
  <c r="N47" i="27"/>
  <c r="J44" i="27"/>
  <c r="N43" i="27"/>
  <c r="J40" i="27"/>
  <c r="N39" i="27"/>
  <c r="J36" i="27"/>
  <c r="N35" i="27"/>
  <c r="J32" i="27"/>
  <c r="N31" i="27"/>
  <c r="J28" i="27"/>
  <c r="N27" i="27"/>
  <c r="J24" i="27"/>
  <c r="N23" i="27"/>
  <c r="J17" i="27"/>
  <c r="N28" i="27"/>
  <c r="N10" i="27"/>
  <c r="O10" i="27" s="1"/>
  <c r="J11" i="27"/>
  <c r="H14" i="27"/>
  <c r="N14" i="27"/>
  <c r="J15" i="27"/>
  <c r="N18" i="27"/>
  <c r="J19" i="27"/>
  <c r="N24" i="27"/>
  <c r="N32" i="27"/>
  <c r="N38" i="27"/>
  <c r="N46" i="27"/>
  <c r="N54" i="27"/>
  <c r="D11" i="26"/>
  <c r="G11" i="26" s="1"/>
  <c r="D15" i="26"/>
  <c r="D19" i="26"/>
  <c r="D23" i="26"/>
  <c r="L23" i="26" s="1"/>
  <c r="D27" i="26"/>
  <c r="L27" i="26" s="1"/>
  <c r="D31" i="26"/>
  <c r="L31" i="26" s="1"/>
  <c r="D35" i="26"/>
  <c r="H35" i="26" s="1"/>
  <c r="D39" i="26"/>
  <c r="H39" i="26" s="1"/>
  <c r="D43" i="26"/>
  <c r="L43" i="26" s="1"/>
  <c r="D47" i="26"/>
  <c r="H47" i="26" s="1"/>
  <c r="D51" i="26"/>
  <c r="L51" i="26" s="1"/>
  <c r="D17" i="26"/>
  <c r="L17" i="26" s="1"/>
  <c r="D21" i="26"/>
  <c r="H21" i="26" s="1"/>
  <c r="D25" i="26"/>
  <c r="D29" i="26"/>
  <c r="D33" i="26"/>
  <c r="D37" i="26"/>
  <c r="D41" i="26"/>
  <c r="D45" i="26"/>
  <c r="D49" i="26"/>
  <c r="D53" i="26"/>
  <c r="D18" i="26"/>
  <c r="D22" i="26"/>
  <c r="D26" i="26"/>
  <c r="D30" i="26"/>
  <c r="D34" i="26"/>
  <c r="D38" i="26"/>
  <c r="D42" i="26"/>
  <c r="D46" i="26"/>
  <c r="D50" i="26"/>
  <c r="L39" i="26"/>
  <c r="H10" i="26"/>
  <c r="K10" i="26" s="1"/>
  <c r="L10" i="26"/>
  <c r="H43" i="26"/>
  <c r="J53" i="26"/>
  <c r="N52" i="26"/>
  <c r="J49" i="26"/>
  <c r="N48" i="26"/>
  <c r="J45" i="26"/>
  <c r="N44" i="26"/>
  <c r="J41" i="26"/>
  <c r="N40" i="26"/>
  <c r="J37" i="26"/>
  <c r="N36" i="26"/>
  <c r="J33" i="26"/>
  <c r="N32" i="26"/>
  <c r="J29" i="26"/>
  <c r="N28" i="26"/>
  <c r="J25" i="26"/>
  <c r="N24" i="26"/>
  <c r="J21" i="26"/>
  <c r="J54" i="26"/>
  <c r="N53" i="26"/>
  <c r="J50" i="26"/>
  <c r="N49" i="26"/>
  <c r="J46" i="26"/>
  <c r="N45" i="26"/>
  <c r="J42" i="26"/>
  <c r="N41" i="26"/>
  <c r="J38" i="26"/>
  <c r="N37" i="26"/>
  <c r="J34" i="26"/>
  <c r="N33" i="26"/>
  <c r="J30" i="26"/>
  <c r="N29" i="26"/>
  <c r="J26" i="26"/>
  <c r="N25" i="26"/>
  <c r="J22" i="26"/>
  <c r="N21" i="26"/>
  <c r="N54" i="26"/>
  <c r="N50" i="26"/>
  <c r="N46" i="26"/>
  <c r="N42" i="26"/>
  <c r="N38" i="26"/>
  <c r="N34" i="26"/>
  <c r="N30" i="26"/>
  <c r="N26" i="26"/>
  <c r="N22" i="26"/>
  <c r="J19" i="26"/>
  <c r="N18" i="26"/>
  <c r="J15" i="26"/>
  <c r="N14" i="26"/>
  <c r="J11" i="26"/>
  <c r="N10" i="26"/>
  <c r="J52" i="26"/>
  <c r="J48" i="26"/>
  <c r="N47" i="26"/>
  <c r="J44" i="26"/>
  <c r="N43" i="26"/>
  <c r="N39" i="26"/>
  <c r="J36" i="26"/>
  <c r="J20" i="26"/>
  <c r="N19" i="26"/>
  <c r="J16" i="26"/>
  <c r="N15" i="26"/>
  <c r="J12" i="26"/>
  <c r="N11" i="26"/>
  <c r="N51" i="26"/>
  <c r="J40" i="26"/>
  <c r="N12" i="26"/>
  <c r="L54" i="26"/>
  <c r="H54" i="26"/>
  <c r="J23" i="26"/>
  <c r="J31" i="26"/>
  <c r="J39" i="26"/>
  <c r="L47" i="26"/>
  <c r="H27" i="26"/>
  <c r="H17" i="26"/>
  <c r="N31" i="26"/>
  <c r="J43" i="26"/>
  <c r="L14" i="26"/>
  <c r="H14" i="26"/>
  <c r="L10" i="25"/>
  <c r="D11" i="25"/>
  <c r="G11" i="25" s="1"/>
  <c r="D15" i="25"/>
  <c r="D19" i="25"/>
  <c r="D23" i="25"/>
  <c r="D27" i="25"/>
  <c r="D31" i="25"/>
  <c r="D35" i="25"/>
  <c r="D39" i="25"/>
  <c r="D43" i="25"/>
  <c r="D47" i="25"/>
  <c r="D51" i="25"/>
  <c r="D17" i="25"/>
  <c r="D21" i="25"/>
  <c r="D25" i="25"/>
  <c r="D29" i="25"/>
  <c r="D33" i="25"/>
  <c r="D37" i="25"/>
  <c r="D41" i="25"/>
  <c r="D45" i="25"/>
  <c r="D49" i="25"/>
  <c r="D53" i="25"/>
  <c r="D18" i="25"/>
  <c r="D22" i="25"/>
  <c r="D26" i="25"/>
  <c r="D30" i="25"/>
  <c r="D34" i="25"/>
  <c r="D38" i="25"/>
  <c r="D42" i="25"/>
  <c r="D46" i="25"/>
  <c r="D50" i="25"/>
  <c r="L13" i="25"/>
  <c r="H13" i="25"/>
  <c r="H10" i="25"/>
  <c r="L16" i="25"/>
  <c r="L14" i="25"/>
  <c r="H14" i="25"/>
  <c r="J53" i="25"/>
  <c r="N52" i="25"/>
  <c r="J49" i="25"/>
  <c r="N48" i="25"/>
  <c r="J45" i="25"/>
  <c r="N44" i="25"/>
  <c r="J41" i="25"/>
  <c r="N40" i="25"/>
  <c r="J37" i="25"/>
  <c r="N36" i="25"/>
  <c r="J33" i="25"/>
  <c r="N32" i="25"/>
  <c r="J29" i="25"/>
  <c r="N28" i="25"/>
  <c r="J25" i="25"/>
  <c r="N24" i="25"/>
  <c r="J21" i="25"/>
  <c r="J54" i="25"/>
  <c r="N53" i="25"/>
  <c r="J50" i="25"/>
  <c r="N49" i="25"/>
  <c r="J46" i="25"/>
  <c r="N45" i="25"/>
  <c r="J42" i="25"/>
  <c r="N41" i="25"/>
  <c r="J38" i="25"/>
  <c r="N37" i="25"/>
  <c r="J34" i="25"/>
  <c r="N33" i="25"/>
  <c r="J30" i="25"/>
  <c r="N29" i="25"/>
  <c r="J26" i="25"/>
  <c r="N25" i="25"/>
  <c r="J22" i="25"/>
  <c r="N21" i="25"/>
  <c r="N54" i="25"/>
  <c r="N50" i="25"/>
  <c r="N46" i="25"/>
  <c r="N42" i="25"/>
  <c r="N38" i="25"/>
  <c r="N34" i="25"/>
  <c r="N30" i="25"/>
  <c r="N26" i="25"/>
  <c r="J15" i="25"/>
  <c r="N14" i="25"/>
  <c r="J20" i="25"/>
  <c r="N19" i="25"/>
  <c r="J16" i="25"/>
  <c r="N15" i="25"/>
  <c r="J51" i="25"/>
  <c r="J47" i="25"/>
  <c r="J43" i="25"/>
  <c r="J39" i="25"/>
  <c r="J35" i="25"/>
  <c r="J31" i="25"/>
  <c r="J27" i="25"/>
  <c r="J23" i="25"/>
  <c r="J18" i="25"/>
  <c r="N17" i="25"/>
  <c r="J14" i="25"/>
  <c r="N13" i="25"/>
  <c r="J10" i="25"/>
  <c r="N22" i="25"/>
  <c r="J19" i="25"/>
  <c r="N18" i="25"/>
  <c r="J13" i="25"/>
  <c r="H16" i="25"/>
  <c r="J17" i="25"/>
  <c r="J24" i="25"/>
  <c r="N31" i="25"/>
  <c r="J40" i="25"/>
  <c r="N47" i="25"/>
  <c r="D18" i="24"/>
  <c r="D22" i="24"/>
  <c r="D26" i="24"/>
  <c r="D30" i="24"/>
  <c r="D34" i="24"/>
  <c r="D38" i="24"/>
  <c r="D42" i="24"/>
  <c r="D46" i="24"/>
  <c r="D50" i="24"/>
  <c r="D54" i="24"/>
  <c r="H10" i="24"/>
  <c r="D11" i="24"/>
  <c r="G11" i="24" s="1"/>
  <c r="D15" i="24"/>
  <c r="D19" i="24"/>
  <c r="D23" i="24"/>
  <c r="D27" i="24"/>
  <c r="D31" i="24"/>
  <c r="D35" i="24"/>
  <c r="D39" i="24"/>
  <c r="D43" i="24"/>
  <c r="D47" i="24"/>
  <c r="D51" i="24"/>
  <c r="D12" i="24"/>
  <c r="L12" i="24" s="1"/>
  <c r="D16" i="24"/>
  <c r="L16" i="24" s="1"/>
  <c r="D20" i="24"/>
  <c r="H20" i="24" s="1"/>
  <c r="D24" i="24"/>
  <c r="D28" i="24"/>
  <c r="D32" i="24"/>
  <c r="D36" i="24"/>
  <c r="D40" i="24"/>
  <c r="D44" i="24"/>
  <c r="D48" i="24"/>
  <c r="D52" i="24"/>
  <c r="L10" i="24"/>
  <c r="D17" i="24"/>
  <c r="D21" i="24"/>
  <c r="D25" i="24"/>
  <c r="D29" i="24"/>
  <c r="D33" i="24"/>
  <c r="D37" i="24"/>
  <c r="D41" i="24"/>
  <c r="D45" i="24"/>
  <c r="D49" i="24"/>
  <c r="L49" i="24" s="1"/>
  <c r="L13" i="24"/>
  <c r="H13" i="24"/>
  <c r="N12" i="24"/>
  <c r="J13" i="24"/>
  <c r="H16" i="24"/>
  <c r="N16" i="24"/>
  <c r="N20" i="24"/>
  <c r="N25" i="24"/>
  <c r="N33" i="24"/>
  <c r="N41" i="24"/>
  <c r="N49" i="24"/>
  <c r="J10" i="24"/>
  <c r="N13" i="24"/>
  <c r="J14" i="24"/>
  <c r="N17" i="24"/>
  <c r="J18" i="24"/>
  <c r="J26" i="24"/>
  <c r="J34" i="24"/>
  <c r="J42" i="24"/>
  <c r="J53" i="24"/>
  <c r="N52" i="24"/>
  <c r="J49" i="24"/>
  <c r="N48" i="24"/>
  <c r="J45" i="24"/>
  <c r="N44" i="24"/>
  <c r="J41" i="24"/>
  <c r="N40" i="24"/>
  <c r="J37" i="24"/>
  <c r="N36" i="24"/>
  <c r="J33" i="24"/>
  <c r="N32" i="24"/>
  <c r="J29" i="24"/>
  <c r="N28" i="24"/>
  <c r="J25" i="24"/>
  <c r="N24" i="24"/>
  <c r="J21" i="24"/>
  <c r="N54" i="24"/>
  <c r="J51" i="24"/>
  <c r="N50" i="24"/>
  <c r="J47" i="24"/>
  <c r="N46" i="24"/>
  <c r="J43" i="24"/>
  <c r="N42" i="24"/>
  <c r="J39" i="24"/>
  <c r="N38" i="24"/>
  <c r="J35" i="24"/>
  <c r="N34" i="24"/>
  <c r="J31" i="24"/>
  <c r="N30" i="24"/>
  <c r="J27" i="24"/>
  <c r="N26" i="24"/>
  <c r="J23" i="24"/>
  <c r="N22" i="24"/>
  <c r="J52" i="24"/>
  <c r="N51" i="24"/>
  <c r="J48" i="24"/>
  <c r="N47" i="24"/>
  <c r="J44" i="24"/>
  <c r="N43" i="24"/>
  <c r="J40" i="24"/>
  <c r="N39" i="24"/>
  <c r="J36" i="24"/>
  <c r="N35" i="24"/>
  <c r="J32" i="24"/>
  <c r="N31" i="24"/>
  <c r="J28" i="24"/>
  <c r="N27" i="24"/>
  <c r="J24" i="24"/>
  <c r="N23" i="24"/>
  <c r="J17" i="24"/>
  <c r="N11" i="24"/>
  <c r="J12" i="24"/>
  <c r="L14" i="24"/>
  <c r="N15" i="24"/>
  <c r="J16" i="24"/>
  <c r="N19" i="24"/>
  <c r="J20" i="24"/>
  <c r="J22" i="24"/>
  <c r="J30" i="24"/>
  <c r="J38" i="24"/>
  <c r="J46" i="24"/>
  <c r="J54" i="24"/>
  <c r="N10" i="24"/>
  <c r="J11" i="24"/>
  <c r="H14" i="24"/>
  <c r="N14" i="24"/>
  <c r="J15" i="24"/>
  <c r="N18" i="24"/>
  <c r="J19" i="24"/>
  <c r="N21" i="24"/>
  <c r="N29" i="24"/>
  <c r="N37" i="24"/>
  <c r="N45" i="24"/>
  <c r="N53" i="24"/>
  <c r="E13" i="23"/>
  <c r="I13" i="23" s="1"/>
  <c r="M12" i="23"/>
  <c r="L12" i="23"/>
  <c r="L54" i="23"/>
  <c r="H54" i="23"/>
  <c r="M11" i="23"/>
  <c r="H14" i="23"/>
  <c r="L10" i="23"/>
  <c r="D11" i="23"/>
  <c r="G11" i="23" s="1"/>
  <c r="N11" i="23"/>
  <c r="J12" i="23"/>
  <c r="L14" i="23"/>
  <c r="N15" i="23"/>
  <c r="J16" i="23"/>
  <c r="D19" i="23"/>
  <c r="N19" i="23"/>
  <c r="J20" i="23"/>
  <c r="D22" i="23"/>
  <c r="J27" i="23"/>
  <c r="D30" i="23"/>
  <c r="J35" i="23"/>
  <c r="D38" i="23"/>
  <c r="J43" i="23"/>
  <c r="D46" i="23"/>
  <c r="J51" i="23"/>
  <c r="D52" i="23"/>
  <c r="D48" i="23"/>
  <c r="D44" i="23"/>
  <c r="D40" i="23"/>
  <c r="D36" i="23"/>
  <c r="D32" i="23"/>
  <c r="D28" i="23"/>
  <c r="D24" i="23"/>
  <c r="D53" i="23"/>
  <c r="D49" i="23"/>
  <c r="D45" i="23"/>
  <c r="D41" i="23"/>
  <c r="D37" i="23"/>
  <c r="D33" i="23"/>
  <c r="D29" i="23"/>
  <c r="D25" i="23"/>
  <c r="D51" i="23"/>
  <c r="D47" i="23"/>
  <c r="D43" i="23"/>
  <c r="D39" i="23"/>
  <c r="D35" i="23"/>
  <c r="D31" i="23"/>
  <c r="D27" i="23"/>
  <c r="D23" i="23"/>
  <c r="D13" i="23"/>
  <c r="D17" i="23"/>
  <c r="D21" i="23"/>
  <c r="D26" i="23"/>
  <c r="D34" i="23"/>
  <c r="J39" i="23"/>
  <c r="D42" i="23"/>
  <c r="D50" i="23"/>
  <c r="J53" i="23"/>
  <c r="N52" i="23"/>
  <c r="J49" i="23"/>
  <c r="N48" i="23"/>
  <c r="J45" i="23"/>
  <c r="N44" i="23"/>
  <c r="J41" i="23"/>
  <c r="N40" i="23"/>
  <c r="J37" i="23"/>
  <c r="N36" i="23"/>
  <c r="J33" i="23"/>
  <c r="N32" i="23"/>
  <c r="J29" i="23"/>
  <c r="N28" i="23"/>
  <c r="J25" i="23"/>
  <c r="N24" i="23"/>
  <c r="J54" i="23"/>
  <c r="N53" i="23"/>
  <c r="J50" i="23"/>
  <c r="N49" i="23"/>
  <c r="J46" i="23"/>
  <c r="N45" i="23"/>
  <c r="J42" i="23"/>
  <c r="N41" i="23"/>
  <c r="J38" i="23"/>
  <c r="N37" i="23"/>
  <c r="J34" i="23"/>
  <c r="N33" i="23"/>
  <c r="J30" i="23"/>
  <c r="N29" i="23"/>
  <c r="J26" i="23"/>
  <c r="N25" i="23"/>
  <c r="J22" i="23"/>
  <c r="N21" i="23"/>
  <c r="J52" i="23"/>
  <c r="N51" i="23"/>
  <c r="J48" i="23"/>
  <c r="N47" i="23"/>
  <c r="J44" i="23"/>
  <c r="N43" i="23"/>
  <c r="J40" i="23"/>
  <c r="N39" i="23"/>
  <c r="J36" i="23"/>
  <c r="N35" i="23"/>
  <c r="J32" i="23"/>
  <c r="N31" i="23"/>
  <c r="J28" i="23"/>
  <c r="N27" i="23"/>
  <c r="J24" i="23"/>
  <c r="N23" i="23"/>
  <c r="N12" i="23"/>
  <c r="J13" i="23"/>
  <c r="D16" i="23"/>
  <c r="N16" i="23"/>
  <c r="J17" i="23"/>
  <c r="D20" i="23"/>
  <c r="N20" i="23"/>
  <c r="N22" i="23"/>
  <c r="N30" i="23"/>
  <c r="N38" i="23"/>
  <c r="N46" i="23"/>
  <c r="N54" i="23"/>
  <c r="D18" i="21"/>
  <c r="D22" i="21"/>
  <c r="D26" i="21"/>
  <c r="D30" i="21"/>
  <c r="D34" i="21"/>
  <c r="D38" i="21"/>
  <c r="D42" i="21"/>
  <c r="D46" i="21"/>
  <c r="D50" i="21"/>
  <c r="D54" i="21"/>
  <c r="D11" i="21"/>
  <c r="D15" i="21"/>
  <c r="D19" i="21"/>
  <c r="D23" i="21"/>
  <c r="D27" i="21"/>
  <c r="D31" i="21"/>
  <c r="D35" i="21"/>
  <c r="D39" i="21"/>
  <c r="D43" i="21"/>
  <c r="D47" i="21"/>
  <c r="D51" i="21"/>
  <c r="D12" i="21"/>
  <c r="D16" i="21"/>
  <c r="D20" i="21"/>
  <c r="D24" i="21"/>
  <c r="D28" i="21"/>
  <c r="D32" i="21"/>
  <c r="D36" i="21"/>
  <c r="D40" i="21"/>
  <c r="D44" i="21"/>
  <c r="D48" i="21"/>
  <c r="D52" i="21"/>
  <c r="D17" i="21"/>
  <c r="D21" i="21"/>
  <c r="D25" i="21"/>
  <c r="D29" i="21"/>
  <c r="D33" i="21"/>
  <c r="D37" i="21"/>
  <c r="D41" i="21"/>
  <c r="D45" i="21"/>
  <c r="D49" i="21"/>
  <c r="D11" i="20"/>
  <c r="D15" i="20"/>
  <c r="D19" i="20"/>
  <c r="D23" i="20"/>
  <c r="D27" i="20"/>
  <c r="D31" i="20"/>
  <c r="D35" i="20"/>
  <c r="D39" i="20"/>
  <c r="D43" i="20"/>
  <c r="D47" i="20"/>
  <c r="D51" i="20"/>
  <c r="D12" i="20"/>
  <c r="D16" i="20"/>
  <c r="D20" i="20"/>
  <c r="D24" i="20"/>
  <c r="D28" i="20"/>
  <c r="D32" i="20"/>
  <c r="D36" i="20"/>
  <c r="D40" i="20"/>
  <c r="D44" i="20"/>
  <c r="D48" i="20"/>
  <c r="D52" i="20"/>
  <c r="D17" i="20"/>
  <c r="D21" i="20"/>
  <c r="D25" i="20"/>
  <c r="D29" i="20"/>
  <c r="D33" i="20"/>
  <c r="D37" i="20"/>
  <c r="D41" i="20"/>
  <c r="D45" i="20"/>
  <c r="D49" i="20"/>
  <c r="D53" i="20"/>
  <c r="D18" i="20"/>
  <c r="D22" i="20"/>
  <c r="D26" i="20"/>
  <c r="D30" i="20"/>
  <c r="D34" i="20"/>
  <c r="D38" i="20"/>
  <c r="D42" i="20"/>
  <c r="D46" i="20"/>
  <c r="D50" i="20"/>
  <c r="D18" i="18"/>
  <c r="D22" i="18"/>
  <c r="D26" i="18"/>
  <c r="D30" i="18"/>
  <c r="D34" i="18"/>
  <c r="D38" i="18"/>
  <c r="D42" i="18"/>
  <c r="D46" i="18"/>
  <c r="D50" i="18"/>
  <c r="D54" i="18"/>
  <c r="D11" i="18"/>
  <c r="D15" i="18"/>
  <c r="D19" i="18"/>
  <c r="D23" i="18"/>
  <c r="D27" i="18"/>
  <c r="D31" i="18"/>
  <c r="D35" i="18"/>
  <c r="D39" i="18"/>
  <c r="D43" i="18"/>
  <c r="D47" i="18"/>
  <c r="D51" i="18"/>
  <c r="D16" i="18"/>
  <c r="D20" i="18"/>
  <c r="D24" i="18"/>
  <c r="D28" i="18"/>
  <c r="D32" i="18"/>
  <c r="D36" i="18"/>
  <c r="D40" i="18"/>
  <c r="D44" i="18"/>
  <c r="D48" i="18"/>
  <c r="D18" i="17"/>
  <c r="D22" i="17"/>
  <c r="D26" i="17"/>
  <c r="D30" i="17"/>
  <c r="D34" i="17"/>
  <c r="D38" i="17"/>
  <c r="D42" i="17"/>
  <c r="D46" i="17"/>
  <c r="D50" i="17"/>
  <c r="D11" i="17"/>
  <c r="D15" i="17"/>
  <c r="D19" i="17"/>
  <c r="D23" i="17"/>
  <c r="D27" i="17"/>
  <c r="D31" i="17"/>
  <c r="D35" i="17"/>
  <c r="D39" i="17"/>
  <c r="D43" i="17"/>
  <c r="D47" i="17"/>
  <c r="D51" i="17"/>
  <c r="D12" i="17"/>
  <c r="D16" i="17"/>
  <c r="D20" i="17"/>
  <c r="D24" i="17"/>
  <c r="D28" i="17"/>
  <c r="D32" i="17"/>
  <c r="D36" i="17"/>
  <c r="D40" i="17"/>
  <c r="D44" i="17"/>
  <c r="D48" i="17"/>
  <c r="D52" i="17"/>
  <c r="D17" i="17"/>
  <c r="D21" i="17"/>
  <c r="D25" i="17"/>
  <c r="D29" i="17"/>
  <c r="D33" i="17"/>
  <c r="D37" i="17"/>
  <c r="D41" i="17"/>
  <c r="D45" i="17"/>
  <c r="D49" i="17"/>
  <c r="L20" i="24" l="1"/>
  <c r="L12" i="25"/>
  <c r="K10" i="25"/>
  <c r="O10" i="25"/>
  <c r="H50" i="27"/>
  <c r="K10" i="24"/>
  <c r="H31" i="26"/>
  <c r="H32" i="27"/>
  <c r="H17" i="28"/>
  <c r="L22" i="28"/>
  <c r="L11" i="28"/>
  <c r="K12" i="23"/>
  <c r="L16" i="27"/>
  <c r="H23" i="26"/>
  <c r="L26" i="28"/>
  <c r="O11" i="28"/>
  <c r="L32" i="28"/>
  <c r="H16" i="26"/>
  <c r="L16" i="26"/>
  <c r="K11" i="28"/>
  <c r="L20" i="28"/>
  <c r="H20" i="28"/>
  <c r="D11" i="16"/>
  <c r="D12" i="16"/>
  <c r="D14" i="16"/>
  <c r="D17" i="16"/>
  <c r="D18" i="16"/>
  <c r="D19" i="16"/>
  <c r="D16" i="16"/>
  <c r="D15" i="16"/>
  <c r="L20" i="26"/>
  <c r="H20" i="26"/>
  <c r="I12" i="28"/>
  <c r="G12" i="28"/>
  <c r="K12" i="27"/>
  <c r="G12" i="27"/>
  <c r="E13" i="25"/>
  <c r="I12" i="25"/>
  <c r="K12" i="25" s="1"/>
  <c r="G12" i="25"/>
  <c r="E13" i="26"/>
  <c r="I12" i="26"/>
  <c r="G12" i="26"/>
  <c r="E13" i="24"/>
  <c r="I12" i="24"/>
  <c r="G12" i="24"/>
  <c r="G13" i="23"/>
  <c r="G12" i="23"/>
  <c r="E14" i="21"/>
  <c r="E14" i="20"/>
  <c r="E14" i="18"/>
  <c r="E13" i="17"/>
  <c r="O10" i="24"/>
  <c r="O12" i="23"/>
  <c r="O10" i="26"/>
  <c r="O10" i="23"/>
  <c r="E13" i="28"/>
  <c r="M12" i="28"/>
  <c r="H19" i="28"/>
  <c r="L19" i="28"/>
  <c r="H15" i="28"/>
  <c r="L15" i="28"/>
  <c r="L42" i="28"/>
  <c r="H27" i="28"/>
  <c r="L27" i="28"/>
  <c r="H49" i="28"/>
  <c r="L49" i="28"/>
  <c r="L46" i="28"/>
  <c r="H46" i="28"/>
  <c r="H23" i="28"/>
  <c r="L23" i="28"/>
  <c r="L39" i="28"/>
  <c r="H39" i="28"/>
  <c r="H29" i="28"/>
  <c r="L29" i="28"/>
  <c r="H45" i="28"/>
  <c r="L45" i="28"/>
  <c r="H40" i="28"/>
  <c r="L40" i="28"/>
  <c r="H13" i="28"/>
  <c r="L13" i="28"/>
  <c r="H33" i="28"/>
  <c r="L33" i="28"/>
  <c r="L38" i="28"/>
  <c r="H38" i="28"/>
  <c r="L18" i="28"/>
  <c r="H18" i="28"/>
  <c r="H31" i="28"/>
  <c r="L31" i="28"/>
  <c r="L47" i="28"/>
  <c r="H47" i="28"/>
  <c r="H37" i="28"/>
  <c r="L37" i="28"/>
  <c r="H53" i="28"/>
  <c r="L53" i="28"/>
  <c r="H48" i="28"/>
  <c r="L48" i="28"/>
  <c r="L43" i="28"/>
  <c r="H43" i="28"/>
  <c r="H44" i="28"/>
  <c r="L44" i="28"/>
  <c r="L12" i="28"/>
  <c r="H12" i="28"/>
  <c r="L54" i="28"/>
  <c r="H54" i="28"/>
  <c r="H28" i="28"/>
  <c r="L28" i="28"/>
  <c r="L21" i="28"/>
  <c r="H21" i="28"/>
  <c r="H35" i="28"/>
  <c r="L35" i="28"/>
  <c r="L51" i="28"/>
  <c r="H51" i="28"/>
  <c r="H41" i="28"/>
  <c r="L41" i="28"/>
  <c r="H36" i="28"/>
  <c r="L36" i="28"/>
  <c r="H52" i="28"/>
  <c r="L52" i="28"/>
  <c r="E13" i="27"/>
  <c r="M12" i="27"/>
  <c r="O12" i="27" s="1"/>
  <c r="L15" i="27"/>
  <c r="H15" i="27"/>
  <c r="L11" i="27"/>
  <c r="O11" i="27" s="1"/>
  <c r="H11" i="27"/>
  <c r="K11" i="27" s="1"/>
  <c r="H33" i="27"/>
  <c r="L39" i="27"/>
  <c r="H39" i="27"/>
  <c r="H48" i="27"/>
  <c r="L48" i="27"/>
  <c r="L26" i="27"/>
  <c r="H26" i="27"/>
  <c r="H28" i="27"/>
  <c r="L28" i="27"/>
  <c r="L35" i="27"/>
  <c r="H35" i="27"/>
  <c r="L51" i="27"/>
  <c r="H51" i="27"/>
  <c r="H49" i="27"/>
  <c r="L49" i="27"/>
  <c r="H44" i="27"/>
  <c r="L44" i="27"/>
  <c r="H19" i="27"/>
  <c r="L19" i="27"/>
  <c r="L54" i="27"/>
  <c r="H54" i="27"/>
  <c r="L38" i="27"/>
  <c r="H38" i="27"/>
  <c r="L30" i="27"/>
  <c r="H30" i="27"/>
  <c r="L22" i="27"/>
  <c r="H22" i="27"/>
  <c r="H23" i="27"/>
  <c r="L23" i="27"/>
  <c r="H53" i="27"/>
  <c r="L53" i="27"/>
  <c r="H21" i="27"/>
  <c r="L21" i="27"/>
  <c r="H27" i="27"/>
  <c r="L27" i="27"/>
  <c r="L43" i="27"/>
  <c r="H43" i="27"/>
  <c r="H41" i="27"/>
  <c r="L41" i="27"/>
  <c r="H36" i="27"/>
  <c r="L36" i="27"/>
  <c r="H52" i="27"/>
  <c r="L52" i="27"/>
  <c r="L34" i="27"/>
  <c r="H34" i="27"/>
  <c r="L46" i="27"/>
  <c r="H46" i="27"/>
  <c r="L17" i="27"/>
  <c r="H17" i="27"/>
  <c r="H18" i="27"/>
  <c r="L18" i="27"/>
  <c r="H37" i="27"/>
  <c r="L37" i="27"/>
  <c r="H29" i="27"/>
  <c r="L29" i="27"/>
  <c r="H31" i="27"/>
  <c r="L31" i="27"/>
  <c r="L47" i="27"/>
  <c r="H47" i="27"/>
  <c r="H45" i="27"/>
  <c r="L45" i="27"/>
  <c r="H40" i="27"/>
  <c r="L40" i="27"/>
  <c r="L42" i="27"/>
  <c r="H42" i="27"/>
  <c r="L35" i="26"/>
  <c r="L21" i="26"/>
  <c r="H51" i="26"/>
  <c r="H29" i="26"/>
  <c r="L29" i="26"/>
  <c r="H28" i="26"/>
  <c r="L28" i="26"/>
  <c r="H46" i="26"/>
  <c r="L46" i="26"/>
  <c r="L30" i="26"/>
  <c r="H30" i="26"/>
  <c r="H18" i="26"/>
  <c r="L18" i="26"/>
  <c r="H49" i="26"/>
  <c r="L49" i="26"/>
  <c r="H48" i="26"/>
  <c r="L48" i="26"/>
  <c r="L26" i="26"/>
  <c r="H26" i="26"/>
  <c r="H11" i="26"/>
  <c r="K11" i="26" s="1"/>
  <c r="L11" i="26"/>
  <c r="O11" i="26" s="1"/>
  <c r="H37" i="26"/>
  <c r="L37" i="26"/>
  <c r="H53" i="26"/>
  <c r="L53" i="26"/>
  <c r="H36" i="26"/>
  <c r="L36" i="26"/>
  <c r="H52" i="26"/>
  <c r="L52" i="26"/>
  <c r="H38" i="26"/>
  <c r="L38" i="26"/>
  <c r="L22" i="26"/>
  <c r="H22" i="26"/>
  <c r="H45" i="26"/>
  <c r="L45" i="26"/>
  <c r="H44" i="26"/>
  <c r="L44" i="26"/>
  <c r="H15" i="26"/>
  <c r="L15" i="26"/>
  <c r="L12" i="26"/>
  <c r="H12" i="26"/>
  <c r="H33" i="26"/>
  <c r="L33" i="26"/>
  <c r="H32" i="26"/>
  <c r="L32" i="26"/>
  <c r="H42" i="26"/>
  <c r="L42" i="26"/>
  <c r="L13" i="26"/>
  <c r="H13" i="26"/>
  <c r="H25" i="26"/>
  <c r="L25" i="26"/>
  <c r="H41" i="26"/>
  <c r="L41" i="26"/>
  <c r="H24" i="26"/>
  <c r="L24" i="26"/>
  <c r="H40" i="26"/>
  <c r="L40" i="26"/>
  <c r="L50" i="26"/>
  <c r="H50" i="26"/>
  <c r="L34" i="26"/>
  <c r="H34" i="26"/>
  <c r="H19" i="26"/>
  <c r="L19" i="26"/>
  <c r="M12" i="26"/>
  <c r="L11" i="25"/>
  <c r="O11" i="25" s="1"/>
  <c r="H11" i="25"/>
  <c r="K11" i="25" s="1"/>
  <c r="H17" i="25"/>
  <c r="L17" i="25"/>
  <c r="L47" i="25"/>
  <c r="H47" i="25"/>
  <c r="L30" i="25"/>
  <c r="H30" i="25"/>
  <c r="H29" i="25"/>
  <c r="L29" i="25"/>
  <c r="H28" i="25"/>
  <c r="L28" i="25"/>
  <c r="L51" i="25"/>
  <c r="H51" i="25"/>
  <c r="L34" i="25"/>
  <c r="H34" i="25"/>
  <c r="H33" i="25"/>
  <c r="L33" i="25"/>
  <c r="L23" i="25"/>
  <c r="H23" i="25"/>
  <c r="L39" i="25"/>
  <c r="H39" i="25"/>
  <c r="L22" i="25"/>
  <c r="H22" i="25"/>
  <c r="L38" i="25"/>
  <c r="H38" i="25"/>
  <c r="L54" i="25"/>
  <c r="H54" i="25"/>
  <c r="H37" i="25"/>
  <c r="L37" i="25"/>
  <c r="H53" i="25"/>
  <c r="L53" i="25"/>
  <c r="H36" i="25"/>
  <c r="L36" i="25"/>
  <c r="H52" i="25"/>
  <c r="L52" i="25"/>
  <c r="L31" i="25"/>
  <c r="H31" i="25"/>
  <c r="H15" i="25"/>
  <c r="L15" i="25"/>
  <c r="L46" i="25"/>
  <c r="H46" i="25"/>
  <c r="H45" i="25"/>
  <c r="L45" i="25"/>
  <c r="H44" i="25"/>
  <c r="L44" i="25"/>
  <c r="L20" i="25"/>
  <c r="H20" i="25"/>
  <c r="H21" i="25"/>
  <c r="L21" i="25"/>
  <c r="L35" i="25"/>
  <c r="H35" i="25"/>
  <c r="H19" i="25"/>
  <c r="L19" i="25"/>
  <c r="L50" i="25"/>
  <c r="H50" i="25"/>
  <c r="H49" i="25"/>
  <c r="L49" i="25"/>
  <c r="H32" i="25"/>
  <c r="L32" i="25"/>
  <c r="H48" i="25"/>
  <c r="L48" i="25"/>
  <c r="L18" i="25"/>
  <c r="H18" i="25"/>
  <c r="L27" i="25"/>
  <c r="H27" i="25"/>
  <c r="L43" i="25"/>
  <c r="H43" i="25"/>
  <c r="L26" i="25"/>
  <c r="H26" i="25"/>
  <c r="L42" i="25"/>
  <c r="H42" i="25"/>
  <c r="H25" i="25"/>
  <c r="L25" i="25"/>
  <c r="H41" i="25"/>
  <c r="L41" i="25"/>
  <c r="H24" i="25"/>
  <c r="L24" i="25"/>
  <c r="H40" i="25"/>
  <c r="L40" i="25"/>
  <c r="M12" i="25"/>
  <c r="O12" i="25" s="1"/>
  <c r="H49" i="24"/>
  <c r="H12" i="24"/>
  <c r="L11" i="24"/>
  <c r="O11" i="24" s="1"/>
  <c r="H11" i="24"/>
  <c r="K11" i="24" s="1"/>
  <c r="L51" i="24"/>
  <c r="H51" i="24"/>
  <c r="H32" i="24"/>
  <c r="L32" i="24"/>
  <c r="L23" i="24"/>
  <c r="H23" i="24"/>
  <c r="H22" i="24"/>
  <c r="L22" i="24"/>
  <c r="H54" i="24"/>
  <c r="L54" i="24"/>
  <c r="L27" i="24"/>
  <c r="H27" i="24"/>
  <c r="L43" i="24"/>
  <c r="H43" i="24"/>
  <c r="H42" i="24"/>
  <c r="L42" i="24"/>
  <c r="H24" i="24"/>
  <c r="L24" i="24"/>
  <c r="L41" i="24"/>
  <c r="H41" i="24"/>
  <c r="H19" i="24"/>
  <c r="L19" i="24"/>
  <c r="L31" i="24"/>
  <c r="H31" i="24"/>
  <c r="L47" i="24"/>
  <c r="H47" i="24"/>
  <c r="H30" i="24"/>
  <c r="L30" i="24"/>
  <c r="H46" i="24"/>
  <c r="L46" i="24"/>
  <c r="H28" i="24"/>
  <c r="L28" i="24"/>
  <c r="H44" i="24"/>
  <c r="L44" i="24"/>
  <c r="L45" i="24"/>
  <c r="H45" i="24"/>
  <c r="L29" i="24"/>
  <c r="H29" i="24"/>
  <c r="H34" i="24"/>
  <c r="L34" i="24"/>
  <c r="H48" i="24"/>
  <c r="L48" i="24"/>
  <c r="H18" i="24"/>
  <c r="L18" i="24"/>
  <c r="L39" i="24"/>
  <c r="H39" i="24"/>
  <c r="H38" i="24"/>
  <c r="L38" i="24"/>
  <c r="H36" i="24"/>
  <c r="L36" i="24"/>
  <c r="H52" i="24"/>
  <c r="L52" i="24"/>
  <c r="H15" i="24"/>
  <c r="L15" i="24"/>
  <c r="M12" i="24"/>
  <c r="O12" i="24" s="1"/>
  <c r="L37" i="24"/>
  <c r="H37" i="24"/>
  <c r="L21" i="24"/>
  <c r="H21" i="24"/>
  <c r="L35" i="24"/>
  <c r="H35" i="24"/>
  <c r="H50" i="24"/>
  <c r="L50" i="24"/>
  <c r="L33" i="24"/>
  <c r="H33" i="24"/>
  <c r="H26" i="24"/>
  <c r="L26" i="24"/>
  <c r="H40" i="24"/>
  <c r="L40" i="24"/>
  <c r="L25" i="24"/>
  <c r="H25" i="24"/>
  <c r="L53" i="24"/>
  <c r="H53" i="24"/>
  <c r="L17" i="24"/>
  <c r="H17" i="24"/>
  <c r="L42" i="23"/>
  <c r="H42" i="23"/>
  <c r="L39" i="23"/>
  <c r="H39" i="23"/>
  <c r="H24" i="23"/>
  <c r="L24" i="23"/>
  <c r="H17" i="23"/>
  <c r="L17" i="23"/>
  <c r="H29" i="23"/>
  <c r="L29" i="23"/>
  <c r="H28" i="23"/>
  <c r="L28" i="23"/>
  <c r="L46" i="23"/>
  <c r="H46" i="23"/>
  <c r="H16" i="23"/>
  <c r="L16" i="23"/>
  <c r="L34" i="23"/>
  <c r="H34" i="23"/>
  <c r="H13" i="23"/>
  <c r="K13" i="23" s="1"/>
  <c r="L13" i="23"/>
  <c r="L31" i="23"/>
  <c r="H31" i="23"/>
  <c r="H33" i="23"/>
  <c r="L33" i="23"/>
  <c r="H49" i="23"/>
  <c r="L49" i="23"/>
  <c r="H48" i="23"/>
  <c r="L48" i="23"/>
  <c r="L19" i="23"/>
  <c r="H19" i="23"/>
  <c r="H20" i="23"/>
  <c r="L20" i="23"/>
  <c r="L50" i="23"/>
  <c r="H50" i="23"/>
  <c r="L26" i="23"/>
  <c r="H26" i="23"/>
  <c r="L18" i="23"/>
  <c r="H18" i="23"/>
  <c r="L35" i="23"/>
  <c r="H35" i="23"/>
  <c r="L51" i="23"/>
  <c r="H51" i="23"/>
  <c r="H37" i="23"/>
  <c r="L37" i="23"/>
  <c r="H53" i="23"/>
  <c r="L53" i="23"/>
  <c r="H36" i="23"/>
  <c r="L36" i="23"/>
  <c r="H52" i="23"/>
  <c r="L52" i="23"/>
  <c r="L38" i="23"/>
  <c r="H38" i="23"/>
  <c r="L22" i="23"/>
  <c r="H22" i="23"/>
  <c r="L23" i="23"/>
  <c r="H23" i="23"/>
  <c r="H41" i="23"/>
  <c r="L41" i="23"/>
  <c r="L43" i="23"/>
  <c r="H43" i="23"/>
  <c r="H44" i="23"/>
  <c r="L44" i="23"/>
  <c r="L30" i="23"/>
  <c r="H30" i="23"/>
  <c r="L15" i="23"/>
  <c r="H15" i="23"/>
  <c r="H21" i="23"/>
  <c r="L21" i="23"/>
  <c r="H25" i="23"/>
  <c r="L25" i="23"/>
  <c r="H40" i="23"/>
  <c r="L40" i="23"/>
  <c r="L27" i="23"/>
  <c r="H27" i="23"/>
  <c r="H45" i="23"/>
  <c r="L45" i="23"/>
  <c r="L47" i="23"/>
  <c r="H47" i="23"/>
  <c r="H32" i="23"/>
  <c r="L32" i="23"/>
  <c r="L11" i="23"/>
  <c r="O11" i="23" s="1"/>
  <c r="H11" i="23"/>
  <c r="K11" i="23" s="1"/>
  <c r="M13" i="23"/>
  <c r="E14" i="23"/>
  <c r="O13" i="23" l="1"/>
  <c r="O12" i="28"/>
  <c r="K12" i="26"/>
  <c r="K12" i="24"/>
  <c r="K12" i="28"/>
  <c r="I13" i="28"/>
  <c r="K13" i="28" s="1"/>
  <c r="G13" i="28"/>
  <c r="I13" i="27"/>
  <c r="K13" i="27" s="1"/>
  <c r="G13" i="27"/>
  <c r="E14" i="25"/>
  <c r="I13" i="25"/>
  <c r="K13" i="25" s="1"/>
  <c r="G13" i="25"/>
  <c r="O12" i="26"/>
  <c r="E14" i="26"/>
  <c r="I13" i="26"/>
  <c r="K13" i="26" s="1"/>
  <c r="G13" i="26"/>
  <c r="E14" i="24"/>
  <c r="I13" i="24"/>
  <c r="K13" i="24" s="1"/>
  <c r="G13" i="24"/>
  <c r="I14" i="23"/>
  <c r="K14" i="23" s="1"/>
  <c r="G14" i="23"/>
  <c r="E15" i="21"/>
  <c r="E15" i="20"/>
  <c r="E15" i="18"/>
  <c r="E14" i="17"/>
  <c r="E14" i="28"/>
  <c r="M13" i="28"/>
  <c r="O13" i="28" s="1"/>
  <c r="E14" i="27"/>
  <c r="M13" i="27"/>
  <c r="O13" i="27" s="1"/>
  <c r="M13" i="26"/>
  <c r="O13" i="26" s="1"/>
  <c r="M13" i="25"/>
  <c r="O13" i="25" s="1"/>
  <c r="M13" i="24"/>
  <c r="O13" i="24" s="1"/>
  <c r="M14" i="23"/>
  <c r="O14" i="23" s="1"/>
  <c r="E15" i="23"/>
  <c r="I14" i="28" l="1"/>
  <c r="K14" i="28" s="1"/>
  <c r="G14" i="28"/>
  <c r="I14" i="27"/>
  <c r="K14" i="27" s="1"/>
  <c r="G14" i="27"/>
  <c r="E15" i="25"/>
  <c r="I14" i="25"/>
  <c r="K14" i="25" s="1"/>
  <c r="G14" i="25"/>
  <c r="E15" i="26"/>
  <c r="I14" i="26"/>
  <c r="K14" i="26" s="1"/>
  <c r="G14" i="26"/>
  <c r="E15" i="24"/>
  <c r="I14" i="24"/>
  <c r="K14" i="24" s="1"/>
  <c r="G14" i="24"/>
  <c r="I15" i="23"/>
  <c r="K15" i="23" s="1"/>
  <c r="G15" i="23"/>
  <c r="E16" i="21"/>
  <c r="E16" i="20"/>
  <c r="E16" i="18"/>
  <c r="E15" i="17"/>
  <c r="E15" i="28"/>
  <c r="M14" i="28"/>
  <c r="O14" i="28" s="1"/>
  <c r="E15" i="27"/>
  <c r="M14" i="27"/>
  <c r="O14" i="27" s="1"/>
  <c r="M14" i="26"/>
  <c r="O14" i="26" s="1"/>
  <c r="M14" i="25"/>
  <c r="O14" i="25" s="1"/>
  <c r="M14" i="24"/>
  <c r="O14" i="24" s="1"/>
  <c r="M15" i="23"/>
  <c r="O15" i="23" s="1"/>
  <c r="E16" i="23"/>
  <c r="I15" i="28" l="1"/>
  <c r="K15" i="28" s="1"/>
  <c r="G15" i="28"/>
  <c r="I15" i="27"/>
  <c r="K15" i="27" s="1"/>
  <c r="G15" i="27"/>
  <c r="E16" i="25"/>
  <c r="I15" i="25"/>
  <c r="K15" i="25" s="1"/>
  <c r="G15" i="25"/>
  <c r="E16" i="26"/>
  <c r="I15" i="26"/>
  <c r="K15" i="26" s="1"/>
  <c r="G15" i="26"/>
  <c r="E16" i="24"/>
  <c r="I15" i="24"/>
  <c r="K15" i="24" s="1"/>
  <c r="G15" i="24"/>
  <c r="I16" i="23"/>
  <c r="K16" i="23" s="1"/>
  <c r="G16" i="23"/>
  <c r="E17" i="21"/>
  <c r="E17" i="20"/>
  <c r="E17" i="18"/>
  <c r="E16" i="17"/>
  <c r="E16" i="28"/>
  <c r="M15" i="28"/>
  <c r="O15" i="28" s="1"/>
  <c r="E16" i="27"/>
  <c r="M15" i="27"/>
  <c r="O15" i="27" s="1"/>
  <c r="M15" i="26"/>
  <c r="O15" i="26" s="1"/>
  <c r="M15" i="25"/>
  <c r="O15" i="25" s="1"/>
  <c r="M15" i="24"/>
  <c r="O15" i="24" s="1"/>
  <c r="E17" i="23"/>
  <c r="M16" i="23"/>
  <c r="O16" i="23" s="1"/>
  <c r="I16" i="28" l="1"/>
  <c r="K16" i="28" s="1"/>
  <c r="G16" i="28"/>
  <c r="I16" i="27"/>
  <c r="K16" i="27" s="1"/>
  <c r="G16" i="27"/>
  <c r="E17" i="25"/>
  <c r="I16" i="25"/>
  <c r="K16" i="25" s="1"/>
  <c r="G16" i="25"/>
  <c r="E17" i="26"/>
  <c r="I16" i="26"/>
  <c r="K16" i="26" s="1"/>
  <c r="G16" i="26"/>
  <c r="E17" i="24"/>
  <c r="I16" i="24"/>
  <c r="K16" i="24" s="1"/>
  <c r="G16" i="24"/>
  <c r="I17" i="23"/>
  <c r="K17" i="23" s="1"/>
  <c r="G17" i="23"/>
  <c r="E18" i="21"/>
  <c r="E18" i="20"/>
  <c r="E18" i="18"/>
  <c r="E17" i="17"/>
  <c r="E17" i="28"/>
  <c r="M16" i="28"/>
  <c r="O16" i="28" s="1"/>
  <c r="E17" i="27"/>
  <c r="M16" i="27"/>
  <c r="O16" i="27" s="1"/>
  <c r="M16" i="26"/>
  <c r="O16" i="26" s="1"/>
  <c r="M16" i="25"/>
  <c r="O16" i="25" s="1"/>
  <c r="M16" i="24"/>
  <c r="O16" i="24" s="1"/>
  <c r="M17" i="23"/>
  <c r="O17" i="23" s="1"/>
  <c r="E18" i="23"/>
  <c r="I17" i="28" l="1"/>
  <c r="K17" i="28" s="1"/>
  <c r="G17" i="28"/>
  <c r="I17" i="27"/>
  <c r="K17" i="27" s="1"/>
  <c r="G17" i="27"/>
  <c r="E18" i="25"/>
  <c r="I17" i="25"/>
  <c r="K17" i="25" s="1"/>
  <c r="G17" i="25"/>
  <c r="E18" i="26"/>
  <c r="I17" i="26"/>
  <c r="K17" i="26" s="1"/>
  <c r="G17" i="26"/>
  <c r="E18" i="24"/>
  <c r="I17" i="24"/>
  <c r="K17" i="24" s="1"/>
  <c r="G17" i="24"/>
  <c r="I18" i="23"/>
  <c r="K18" i="23" s="1"/>
  <c r="G18" i="23"/>
  <c r="E19" i="21"/>
  <c r="E19" i="20"/>
  <c r="E19" i="18"/>
  <c r="E18" i="17"/>
  <c r="E18" i="28"/>
  <c r="M17" i="28"/>
  <c r="O17" i="28" s="1"/>
  <c r="E18" i="27"/>
  <c r="M17" i="27"/>
  <c r="O17" i="27" s="1"/>
  <c r="M17" i="26"/>
  <c r="O17" i="26" s="1"/>
  <c r="M17" i="25"/>
  <c r="O17" i="25" s="1"/>
  <c r="M17" i="24"/>
  <c r="O17" i="24" s="1"/>
  <c r="E19" i="23"/>
  <c r="M18" i="23"/>
  <c r="O18" i="23" s="1"/>
  <c r="I18" i="28" l="1"/>
  <c r="K18" i="28" s="1"/>
  <c r="G18" i="28"/>
  <c r="I18" i="27"/>
  <c r="K18" i="27" s="1"/>
  <c r="G18" i="27"/>
  <c r="E19" i="25"/>
  <c r="I18" i="25"/>
  <c r="K18" i="25" s="1"/>
  <c r="G18" i="25"/>
  <c r="E19" i="26"/>
  <c r="I18" i="26"/>
  <c r="K18" i="26" s="1"/>
  <c r="G18" i="26"/>
  <c r="E19" i="24"/>
  <c r="I18" i="24"/>
  <c r="K18" i="24" s="1"/>
  <c r="G18" i="24"/>
  <c r="I19" i="23"/>
  <c r="K19" i="23" s="1"/>
  <c r="G19" i="23"/>
  <c r="E20" i="21"/>
  <c r="E20" i="20"/>
  <c r="E20" i="18"/>
  <c r="E19" i="17"/>
  <c r="E19" i="28"/>
  <c r="M18" i="28"/>
  <c r="O18" i="28" s="1"/>
  <c r="E19" i="27"/>
  <c r="M18" i="27"/>
  <c r="O18" i="27" s="1"/>
  <c r="M18" i="26"/>
  <c r="O18" i="26" s="1"/>
  <c r="M18" i="25"/>
  <c r="O18" i="25" s="1"/>
  <c r="M18" i="24"/>
  <c r="O18" i="24" s="1"/>
  <c r="M19" i="23"/>
  <c r="O19" i="23" s="1"/>
  <c r="E20" i="23"/>
  <c r="I19" i="28" l="1"/>
  <c r="K19" i="28" s="1"/>
  <c r="G19" i="28"/>
  <c r="I19" i="27"/>
  <c r="K19" i="27" s="1"/>
  <c r="G19" i="27"/>
  <c r="E20" i="25"/>
  <c r="I19" i="25"/>
  <c r="K19" i="25" s="1"/>
  <c r="G19" i="25"/>
  <c r="E20" i="26"/>
  <c r="I19" i="26"/>
  <c r="K19" i="26" s="1"/>
  <c r="G19" i="26"/>
  <c r="E20" i="24"/>
  <c r="I19" i="24"/>
  <c r="K19" i="24" s="1"/>
  <c r="G19" i="24"/>
  <c r="I20" i="23"/>
  <c r="K20" i="23" s="1"/>
  <c r="G20" i="23"/>
  <c r="E21" i="21"/>
  <c r="E21" i="20"/>
  <c r="E21" i="18"/>
  <c r="E20" i="17"/>
  <c r="E20" i="28"/>
  <c r="M19" i="28"/>
  <c r="O19" i="28" s="1"/>
  <c r="E20" i="27"/>
  <c r="M19" i="27"/>
  <c r="O19" i="27" s="1"/>
  <c r="M19" i="26"/>
  <c r="O19" i="26" s="1"/>
  <c r="M19" i="25"/>
  <c r="O19" i="25" s="1"/>
  <c r="M19" i="24"/>
  <c r="O19" i="24" s="1"/>
  <c r="E21" i="23"/>
  <c r="M20" i="23"/>
  <c r="O20" i="23" s="1"/>
  <c r="I20" i="28" l="1"/>
  <c r="K20" i="28" s="1"/>
  <c r="G20" i="28"/>
  <c r="I20" i="27"/>
  <c r="K20" i="27" s="1"/>
  <c r="G20" i="27"/>
  <c r="E21" i="25"/>
  <c r="I20" i="25"/>
  <c r="K20" i="25" s="1"/>
  <c r="G20" i="25"/>
  <c r="E21" i="26"/>
  <c r="I20" i="26"/>
  <c r="K20" i="26" s="1"/>
  <c r="G20" i="26"/>
  <c r="E21" i="24"/>
  <c r="I20" i="24"/>
  <c r="K20" i="24" s="1"/>
  <c r="G20" i="24"/>
  <c r="I21" i="23"/>
  <c r="K21" i="23" s="1"/>
  <c r="G21" i="23"/>
  <c r="E22" i="21"/>
  <c r="E22" i="20"/>
  <c r="E22" i="18"/>
  <c r="E21" i="17"/>
  <c r="E21" i="28"/>
  <c r="M20" i="28"/>
  <c r="O20" i="28" s="1"/>
  <c r="E21" i="27"/>
  <c r="M20" i="27"/>
  <c r="O20" i="27" s="1"/>
  <c r="M20" i="26"/>
  <c r="O20" i="26" s="1"/>
  <c r="M20" i="25"/>
  <c r="O20" i="25" s="1"/>
  <c r="M20" i="24"/>
  <c r="O20" i="24" s="1"/>
  <c r="M21" i="23"/>
  <c r="O21" i="23" s="1"/>
  <c r="E22" i="23"/>
  <c r="I21" i="28" l="1"/>
  <c r="K21" i="28" s="1"/>
  <c r="G21" i="28"/>
  <c r="I21" i="27"/>
  <c r="K21" i="27" s="1"/>
  <c r="G21" i="27"/>
  <c r="E22" i="25"/>
  <c r="I21" i="25"/>
  <c r="K21" i="25" s="1"/>
  <c r="G21" i="25"/>
  <c r="E22" i="26"/>
  <c r="I21" i="26"/>
  <c r="K21" i="26" s="1"/>
  <c r="G21" i="26"/>
  <c r="E22" i="24"/>
  <c r="I21" i="24"/>
  <c r="K21" i="24" s="1"/>
  <c r="G21" i="24"/>
  <c r="I22" i="23"/>
  <c r="K22" i="23" s="1"/>
  <c r="G22" i="23"/>
  <c r="E23" i="21"/>
  <c r="I22" i="21"/>
  <c r="E23" i="20"/>
  <c r="E23" i="18"/>
  <c r="E22" i="17"/>
  <c r="E22" i="28"/>
  <c r="M21" i="28"/>
  <c r="O21" i="28" s="1"/>
  <c r="E22" i="27"/>
  <c r="M21" i="27"/>
  <c r="O21" i="27" s="1"/>
  <c r="M21" i="26"/>
  <c r="O21" i="26" s="1"/>
  <c r="M21" i="25"/>
  <c r="O21" i="25" s="1"/>
  <c r="M21" i="24"/>
  <c r="O21" i="24" s="1"/>
  <c r="M22" i="23"/>
  <c r="O22" i="23" s="1"/>
  <c r="E23" i="23"/>
  <c r="I22" i="28" l="1"/>
  <c r="K22" i="28" s="1"/>
  <c r="G22" i="28"/>
  <c r="I22" i="27"/>
  <c r="K22" i="27" s="1"/>
  <c r="G22" i="27"/>
  <c r="E23" i="25"/>
  <c r="I22" i="25"/>
  <c r="K22" i="25" s="1"/>
  <c r="G22" i="25"/>
  <c r="E23" i="26"/>
  <c r="I22" i="26"/>
  <c r="K22" i="26" s="1"/>
  <c r="G22" i="26"/>
  <c r="E23" i="24"/>
  <c r="I22" i="24"/>
  <c r="K22" i="24" s="1"/>
  <c r="G22" i="24"/>
  <c r="I23" i="23"/>
  <c r="K23" i="23" s="1"/>
  <c r="G23" i="23"/>
  <c r="E24" i="21"/>
  <c r="E24" i="20"/>
  <c r="E24" i="18"/>
  <c r="E23" i="17"/>
  <c r="E23" i="28"/>
  <c r="M22" i="28"/>
  <c r="O22" i="28" s="1"/>
  <c r="E23" i="27"/>
  <c r="M22" i="27"/>
  <c r="O22" i="27" s="1"/>
  <c r="M22" i="26"/>
  <c r="O22" i="26" s="1"/>
  <c r="M22" i="25"/>
  <c r="O22" i="25" s="1"/>
  <c r="M22" i="24"/>
  <c r="O22" i="24" s="1"/>
  <c r="E24" i="23"/>
  <c r="M23" i="23"/>
  <c r="O23" i="23" s="1"/>
  <c r="I23" i="28" l="1"/>
  <c r="K23" i="28" s="1"/>
  <c r="G23" i="28"/>
  <c r="I23" i="27"/>
  <c r="K23" i="27" s="1"/>
  <c r="G23" i="27"/>
  <c r="E24" i="25"/>
  <c r="I23" i="25"/>
  <c r="K23" i="25" s="1"/>
  <c r="G23" i="25"/>
  <c r="E24" i="26"/>
  <c r="I23" i="26"/>
  <c r="K23" i="26" s="1"/>
  <c r="G23" i="26"/>
  <c r="E24" i="24"/>
  <c r="I23" i="24"/>
  <c r="K23" i="24" s="1"/>
  <c r="G23" i="24"/>
  <c r="I24" i="23"/>
  <c r="K24" i="23" s="1"/>
  <c r="G24" i="23"/>
  <c r="E25" i="21"/>
  <c r="E25" i="20"/>
  <c r="E25" i="18"/>
  <c r="E24" i="17"/>
  <c r="E24" i="28"/>
  <c r="M23" i="28"/>
  <c r="O23" i="28" s="1"/>
  <c r="E24" i="27"/>
  <c r="M23" i="27"/>
  <c r="O23" i="27" s="1"/>
  <c r="M23" i="26"/>
  <c r="O23" i="26" s="1"/>
  <c r="M23" i="25"/>
  <c r="O23" i="25" s="1"/>
  <c r="M23" i="24"/>
  <c r="O23" i="24" s="1"/>
  <c r="E25" i="23"/>
  <c r="M24" i="23"/>
  <c r="O24" i="23" s="1"/>
  <c r="I24" i="28" l="1"/>
  <c r="K24" i="28" s="1"/>
  <c r="G24" i="28"/>
  <c r="I24" i="27"/>
  <c r="K24" i="27" s="1"/>
  <c r="G24" i="27"/>
  <c r="E25" i="25"/>
  <c r="I24" i="25"/>
  <c r="K24" i="25" s="1"/>
  <c r="G24" i="25"/>
  <c r="E25" i="26"/>
  <c r="I24" i="26"/>
  <c r="K24" i="26" s="1"/>
  <c r="G24" i="26"/>
  <c r="E25" i="24"/>
  <c r="I24" i="24"/>
  <c r="K24" i="24" s="1"/>
  <c r="G24" i="24"/>
  <c r="I25" i="23"/>
  <c r="K25" i="23" s="1"/>
  <c r="G25" i="23"/>
  <c r="E26" i="21"/>
  <c r="E26" i="20"/>
  <c r="E26" i="18"/>
  <c r="E25" i="17"/>
  <c r="E25" i="28"/>
  <c r="M24" i="28"/>
  <c r="O24" i="28" s="1"/>
  <c r="E25" i="27"/>
  <c r="M24" i="27"/>
  <c r="O24" i="27" s="1"/>
  <c r="M24" i="26"/>
  <c r="O24" i="26" s="1"/>
  <c r="M24" i="25"/>
  <c r="O24" i="25" s="1"/>
  <c r="M24" i="24"/>
  <c r="O24" i="24" s="1"/>
  <c r="M25" i="23"/>
  <c r="O25" i="23" s="1"/>
  <c r="E26" i="23"/>
  <c r="I25" i="28" l="1"/>
  <c r="K25" i="28" s="1"/>
  <c r="G25" i="28"/>
  <c r="I25" i="27"/>
  <c r="K25" i="27" s="1"/>
  <c r="G25" i="27"/>
  <c r="E26" i="25"/>
  <c r="I25" i="25"/>
  <c r="K25" i="25" s="1"/>
  <c r="G25" i="25"/>
  <c r="E26" i="26"/>
  <c r="I25" i="26"/>
  <c r="K25" i="26" s="1"/>
  <c r="G25" i="26"/>
  <c r="E26" i="24"/>
  <c r="I25" i="24"/>
  <c r="K25" i="24" s="1"/>
  <c r="G25" i="24"/>
  <c r="I26" i="23"/>
  <c r="K26" i="23" s="1"/>
  <c r="G26" i="23"/>
  <c r="E27" i="21"/>
  <c r="E27" i="20"/>
  <c r="E27" i="18"/>
  <c r="E26" i="17"/>
  <c r="E26" i="28"/>
  <c r="M25" i="28"/>
  <c r="O25" i="28" s="1"/>
  <c r="E26" i="27"/>
  <c r="M25" i="27"/>
  <c r="O25" i="27" s="1"/>
  <c r="M25" i="26"/>
  <c r="O25" i="26" s="1"/>
  <c r="M25" i="25"/>
  <c r="O25" i="25" s="1"/>
  <c r="M25" i="24"/>
  <c r="O25" i="24" s="1"/>
  <c r="M26" i="23"/>
  <c r="O26" i="23" s="1"/>
  <c r="E27" i="23"/>
  <c r="I26" i="28" l="1"/>
  <c r="K26" i="28" s="1"/>
  <c r="G26" i="28"/>
  <c r="I26" i="27"/>
  <c r="K26" i="27" s="1"/>
  <c r="G26" i="27"/>
  <c r="E27" i="25"/>
  <c r="I26" i="25"/>
  <c r="K26" i="25" s="1"/>
  <c r="G26" i="25"/>
  <c r="E27" i="26"/>
  <c r="I26" i="26"/>
  <c r="K26" i="26" s="1"/>
  <c r="G26" i="26"/>
  <c r="E27" i="24"/>
  <c r="I26" i="24"/>
  <c r="K26" i="24" s="1"/>
  <c r="G26" i="24"/>
  <c r="I27" i="23"/>
  <c r="K27" i="23" s="1"/>
  <c r="G27" i="23"/>
  <c r="E28" i="21"/>
  <c r="E28" i="20"/>
  <c r="E28" i="18"/>
  <c r="E27" i="17"/>
  <c r="E27" i="28"/>
  <c r="M26" i="28"/>
  <c r="O26" i="28" s="1"/>
  <c r="E27" i="27"/>
  <c r="M26" i="27"/>
  <c r="O26" i="27" s="1"/>
  <c r="M26" i="26"/>
  <c r="O26" i="26" s="1"/>
  <c r="M26" i="25"/>
  <c r="O26" i="25" s="1"/>
  <c r="M26" i="24"/>
  <c r="O26" i="24" s="1"/>
  <c r="E28" i="23"/>
  <c r="M27" i="23"/>
  <c r="O27" i="23" s="1"/>
  <c r="I27" i="28" l="1"/>
  <c r="K27" i="28" s="1"/>
  <c r="G27" i="28"/>
  <c r="I27" i="27"/>
  <c r="K27" i="27" s="1"/>
  <c r="G27" i="27"/>
  <c r="E28" i="25"/>
  <c r="I27" i="25"/>
  <c r="K27" i="25" s="1"/>
  <c r="G27" i="25"/>
  <c r="E28" i="26"/>
  <c r="I27" i="26"/>
  <c r="K27" i="26" s="1"/>
  <c r="G27" i="26"/>
  <c r="E28" i="24"/>
  <c r="I27" i="24"/>
  <c r="K27" i="24" s="1"/>
  <c r="G27" i="24"/>
  <c r="I28" i="23"/>
  <c r="K28" i="23" s="1"/>
  <c r="G28" i="23"/>
  <c r="E29" i="21"/>
  <c r="E29" i="20"/>
  <c r="E29" i="18"/>
  <c r="E28" i="17"/>
  <c r="E28" i="28"/>
  <c r="M27" i="28"/>
  <c r="O27" i="28" s="1"/>
  <c r="E28" i="27"/>
  <c r="M27" i="27"/>
  <c r="O27" i="27" s="1"/>
  <c r="M27" i="26"/>
  <c r="O27" i="26" s="1"/>
  <c r="M27" i="25"/>
  <c r="O27" i="25" s="1"/>
  <c r="M27" i="24"/>
  <c r="O27" i="24" s="1"/>
  <c r="E29" i="23"/>
  <c r="M28" i="23"/>
  <c r="O28" i="23" s="1"/>
  <c r="I28" i="28" l="1"/>
  <c r="K28" i="28" s="1"/>
  <c r="G28" i="28"/>
  <c r="I28" i="27"/>
  <c r="K28" i="27" s="1"/>
  <c r="G28" i="27"/>
  <c r="E29" i="25"/>
  <c r="I28" i="25"/>
  <c r="K28" i="25" s="1"/>
  <c r="G28" i="25"/>
  <c r="E29" i="26"/>
  <c r="I28" i="26"/>
  <c r="K28" i="26" s="1"/>
  <c r="G28" i="26"/>
  <c r="E29" i="24"/>
  <c r="I28" i="24"/>
  <c r="K28" i="24" s="1"/>
  <c r="G28" i="24"/>
  <c r="I29" i="23"/>
  <c r="K29" i="23" s="1"/>
  <c r="G29" i="23"/>
  <c r="E30" i="21"/>
  <c r="E30" i="20"/>
  <c r="E30" i="18"/>
  <c r="E29" i="17"/>
  <c r="E29" i="28"/>
  <c r="M28" i="28"/>
  <c r="O28" i="28" s="1"/>
  <c r="E29" i="27"/>
  <c r="M28" i="27"/>
  <c r="O28" i="27" s="1"/>
  <c r="M28" i="26"/>
  <c r="O28" i="26" s="1"/>
  <c r="M28" i="25"/>
  <c r="O28" i="25" s="1"/>
  <c r="M28" i="24"/>
  <c r="O28" i="24" s="1"/>
  <c r="M29" i="23"/>
  <c r="O29" i="23" s="1"/>
  <c r="E30" i="23"/>
  <c r="I29" i="28" l="1"/>
  <c r="K29" i="28" s="1"/>
  <c r="G29" i="28"/>
  <c r="I29" i="27"/>
  <c r="K29" i="27" s="1"/>
  <c r="G29" i="27"/>
  <c r="E30" i="25"/>
  <c r="I29" i="25"/>
  <c r="K29" i="25" s="1"/>
  <c r="G29" i="25"/>
  <c r="E30" i="26"/>
  <c r="I29" i="26"/>
  <c r="K29" i="26" s="1"/>
  <c r="G29" i="26"/>
  <c r="E30" i="24"/>
  <c r="I29" i="24"/>
  <c r="K29" i="24" s="1"/>
  <c r="G29" i="24"/>
  <c r="I30" i="23"/>
  <c r="K30" i="23" s="1"/>
  <c r="G30" i="23"/>
  <c r="E31" i="21"/>
  <c r="E31" i="20"/>
  <c r="E31" i="18"/>
  <c r="E30" i="17"/>
  <c r="E30" i="28"/>
  <c r="M29" i="28"/>
  <c r="O29" i="28" s="1"/>
  <c r="E30" i="27"/>
  <c r="M29" i="27"/>
  <c r="O29" i="27" s="1"/>
  <c r="M29" i="26"/>
  <c r="O29" i="26" s="1"/>
  <c r="M29" i="25"/>
  <c r="O29" i="25" s="1"/>
  <c r="M29" i="24"/>
  <c r="O29" i="24" s="1"/>
  <c r="M30" i="23"/>
  <c r="O30" i="23" s="1"/>
  <c r="E31" i="23"/>
  <c r="I30" i="28" l="1"/>
  <c r="K30" i="28" s="1"/>
  <c r="G30" i="28"/>
  <c r="I30" i="27"/>
  <c r="K30" i="27" s="1"/>
  <c r="G30" i="27"/>
  <c r="E31" i="25"/>
  <c r="I30" i="25"/>
  <c r="K30" i="25" s="1"/>
  <c r="G30" i="25"/>
  <c r="E31" i="26"/>
  <c r="I30" i="26"/>
  <c r="K30" i="26" s="1"/>
  <c r="G30" i="26"/>
  <c r="E31" i="24"/>
  <c r="I30" i="24"/>
  <c r="K30" i="24" s="1"/>
  <c r="G30" i="24"/>
  <c r="I31" i="23"/>
  <c r="K31" i="23" s="1"/>
  <c r="G31" i="23"/>
  <c r="E32" i="21"/>
  <c r="E32" i="20"/>
  <c r="E32" i="18"/>
  <c r="E31" i="17"/>
  <c r="E31" i="28"/>
  <c r="M30" i="28"/>
  <c r="O30" i="28" s="1"/>
  <c r="E31" i="27"/>
  <c r="M30" i="27"/>
  <c r="O30" i="27" s="1"/>
  <c r="M30" i="26"/>
  <c r="O30" i="26" s="1"/>
  <c r="M30" i="25"/>
  <c r="O30" i="25" s="1"/>
  <c r="M30" i="24"/>
  <c r="O30" i="24" s="1"/>
  <c r="E32" i="23"/>
  <c r="M31" i="23"/>
  <c r="O31" i="23" s="1"/>
  <c r="I31" i="28" l="1"/>
  <c r="K31" i="28" s="1"/>
  <c r="G31" i="28"/>
  <c r="I31" i="27"/>
  <c r="K31" i="27" s="1"/>
  <c r="G31" i="27"/>
  <c r="E32" i="25"/>
  <c r="I31" i="25"/>
  <c r="K31" i="25" s="1"/>
  <c r="G31" i="25"/>
  <c r="E32" i="26"/>
  <c r="I31" i="26"/>
  <c r="K31" i="26" s="1"/>
  <c r="G31" i="26"/>
  <c r="E32" i="24"/>
  <c r="I31" i="24"/>
  <c r="K31" i="24" s="1"/>
  <c r="G31" i="24"/>
  <c r="I32" i="23"/>
  <c r="K32" i="23" s="1"/>
  <c r="G32" i="23"/>
  <c r="E33" i="21"/>
  <c r="E33" i="20"/>
  <c r="E33" i="18"/>
  <c r="E32" i="17"/>
  <c r="E32" i="28"/>
  <c r="M31" i="28"/>
  <c r="O31" i="28" s="1"/>
  <c r="E32" i="27"/>
  <c r="M31" i="27"/>
  <c r="O31" i="27" s="1"/>
  <c r="M31" i="26"/>
  <c r="O31" i="26" s="1"/>
  <c r="M31" i="25"/>
  <c r="O31" i="25" s="1"/>
  <c r="M31" i="24"/>
  <c r="O31" i="24" s="1"/>
  <c r="E33" i="23"/>
  <c r="M32" i="23"/>
  <c r="O32" i="23" s="1"/>
  <c r="I32" i="28" l="1"/>
  <c r="K32" i="28" s="1"/>
  <c r="G32" i="28"/>
  <c r="I32" i="27"/>
  <c r="K32" i="27" s="1"/>
  <c r="G32" i="27"/>
  <c r="E33" i="25"/>
  <c r="I32" i="25"/>
  <c r="K32" i="25" s="1"/>
  <c r="G32" i="25"/>
  <c r="E33" i="26"/>
  <c r="I32" i="26"/>
  <c r="K32" i="26" s="1"/>
  <c r="G32" i="26"/>
  <c r="E33" i="24"/>
  <c r="I32" i="24"/>
  <c r="K32" i="24" s="1"/>
  <c r="G32" i="24"/>
  <c r="I33" i="23"/>
  <c r="K33" i="23" s="1"/>
  <c r="G33" i="23"/>
  <c r="E34" i="21"/>
  <c r="E34" i="20"/>
  <c r="E34" i="18"/>
  <c r="E33" i="17"/>
  <c r="E33" i="28"/>
  <c r="M32" i="28"/>
  <c r="O32" i="28" s="1"/>
  <c r="E33" i="27"/>
  <c r="M32" i="27"/>
  <c r="O32" i="27" s="1"/>
  <c r="M32" i="26"/>
  <c r="O32" i="26" s="1"/>
  <c r="M32" i="25"/>
  <c r="O32" i="25" s="1"/>
  <c r="M32" i="24"/>
  <c r="O32" i="24" s="1"/>
  <c r="M33" i="23"/>
  <c r="O33" i="23" s="1"/>
  <c r="E34" i="23"/>
  <c r="I33" i="28" l="1"/>
  <c r="K33" i="28" s="1"/>
  <c r="G33" i="28"/>
  <c r="I33" i="27"/>
  <c r="K33" i="27" s="1"/>
  <c r="G33" i="27"/>
  <c r="E34" i="25"/>
  <c r="I33" i="25"/>
  <c r="K33" i="25" s="1"/>
  <c r="G33" i="25"/>
  <c r="E34" i="26"/>
  <c r="I33" i="26"/>
  <c r="K33" i="26" s="1"/>
  <c r="G33" i="26"/>
  <c r="E34" i="24"/>
  <c r="I33" i="24"/>
  <c r="K33" i="24" s="1"/>
  <c r="G33" i="24"/>
  <c r="I34" i="23"/>
  <c r="K34" i="23" s="1"/>
  <c r="G34" i="23"/>
  <c r="E35" i="21"/>
  <c r="E35" i="20"/>
  <c r="E35" i="18"/>
  <c r="E34" i="17"/>
  <c r="E34" i="28"/>
  <c r="M33" i="28"/>
  <c r="O33" i="28" s="1"/>
  <c r="E34" i="27"/>
  <c r="M33" i="27"/>
  <c r="O33" i="27" s="1"/>
  <c r="M33" i="26"/>
  <c r="O33" i="26" s="1"/>
  <c r="M33" i="25"/>
  <c r="O33" i="25" s="1"/>
  <c r="M33" i="24"/>
  <c r="O33" i="24" s="1"/>
  <c r="M34" i="23"/>
  <c r="O34" i="23" s="1"/>
  <c r="E35" i="23"/>
  <c r="I34" i="28" l="1"/>
  <c r="K34" i="28" s="1"/>
  <c r="G34" i="28"/>
  <c r="I34" i="27"/>
  <c r="K34" i="27" s="1"/>
  <c r="G34" i="27"/>
  <c r="E35" i="25"/>
  <c r="I34" i="25"/>
  <c r="K34" i="25" s="1"/>
  <c r="G34" i="25"/>
  <c r="E35" i="26"/>
  <c r="I34" i="26"/>
  <c r="K34" i="26" s="1"/>
  <c r="G34" i="26"/>
  <c r="E35" i="24"/>
  <c r="I34" i="24"/>
  <c r="K34" i="24" s="1"/>
  <c r="G34" i="24"/>
  <c r="I35" i="23"/>
  <c r="K35" i="23" s="1"/>
  <c r="G35" i="23"/>
  <c r="E36" i="21"/>
  <c r="E36" i="20"/>
  <c r="E36" i="18"/>
  <c r="E35" i="17"/>
  <c r="E35" i="28"/>
  <c r="M34" i="28"/>
  <c r="O34" i="28" s="1"/>
  <c r="E35" i="27"/>
  <c r="M34" i="27"/>
  <c r="O34" i="27" s="1"/>
  <c r="M34" i="26"/>
  <c r="O34" i="26" s="1"/>
  <c r="M34" i="25"/>
  <c r="O34" i="25" s="1"/>
  <c r="M34" i="24"/>
  <c r="O34" i="24" s="1"/>
  <c r="E36" i="23"/>
  <c r="M35" i="23"/>
  <c r="O35" i="23" s="1"/>
  <c r="I35" i="28" l="1"/>
  <c r="K35" i="28" s="1"/>
  <c r="G35" i="28"/>
  <c r="I35" i="27"/>
  <c r="K35" i="27" s="1"/>
  <c r="G35" i="27"/>
  <c r="E36" i="25"/>
  <c r="I35" i="25"/>
  <c r="K35" i="25" s="1"/>
  <c r="G35" i="25"/>
  <c r="E36" i="26"/>
  <c r="I35" i="26"/>
  <c r="K35" i="26" s="1"/>
  <c r="G35" i="26"/>
  <c r="E36" i="24"/>
  <c r="I35" i="24"/>
  <c r="K35" i="24" s="1"/>
  <c r="G35" i="24"/>
  <c r="I36" i="23"/>
  <c r="K36" i="23" s="1"/>
  <c r="G36" i="23"/>
  <c r="E37" i="21"/>
  <c r="E37" i="20"/>
  <c r="E37" i="18"/>
  <c r="E36" i="17"/>
  <c r="E36" i="28"/>
  <c r="M35" i="28"/>
  <c r="O35" i="28" s="1"/>
  <c r="E36" i="27"/>
  <c r="M35" i="27"/>
  <c r="O35" i="27" s="1"/>
  <c r="M35" i="26"/>
  <c r="O35" i="26" s="1"/>
  <c r="M35" i="25"/>
  <c r="O35" i="25" s="1"/>
  <c r="M35" i="24"/>
  <c r="O35" i="24" s="1"/>
  <c r="E37" i="23"/>
  <c r="M36" i="23"/>
  <c r="O36" i="23" s="1"/>
  <c r="I36" i="28" l="1"/>
  <c r="K36" i="28" s="1"/>
  <c r="G36" i="28"/>
  <c r="I36" i="27"/>
  <c r="K36" i="27" s="1"/>
  <c r="G36" i="27"/>
  <c r="E37" i="25"/>
  <c r="I36" i="25"/>
  <c r="K36" i="25" s="1"/>
  <c r="G36" i="25"/>
  <c r="E37" i="26"/>
  <c r="I36" i="26"/>
  <c r="K36" i="26" s="1"/>
  <c r="G36" i="26"/>
  <c r="E37" i="24"/>
  <c r="I36" i="24"/>
  <c r="K36" i="24" s="1"/>
  <c r="G36" i="24"/>
  <c r="I37" i="23"/>
  <c r="K37" i="23" s="1"/>
  <c r="G37" i="23"/>
  <c r="E38" i="21"/>
  <c r="E38" i="20"/>
  <c r="E38" i="18"/>
  <c r="E37" i="17"/>
  <c r="E37" i="28"/>
  <c r="M36" i="28"/>
  <c r="O36" i="28" s="1"/>
  <c r="E37" i="27"/>
  <c r="M36" i="27"/>
  <c r="O36" i="27" s="1"/>
  <c r="M36" i="26"/>
  <c r="O36" i="26" s="1"/>
  <c r="M36" i="25"/>
  <c r="O36" i="25" s="1"/>
  <c r="M36" i="24"/>
  <c r="O36" i="24" s="1"/>
  <c r="M37" i="23"/>
  <c r="O37" i="23" s="1"/>
  <c r="E38" i="23"/>
  <c r="I37" i="28" l="1"/>
  <c r="K37" i="28" s="1"/>
  <c r="G37" i="28"/>
  <c r="I37" i="27"/>
  <c r="K37" i="27" s="1"/>
  <c r="G37" i="27"/>
  <c r="E38" i="25"/>
  <c r="I37" i="25"/>
  <c r="K37" i="25" s="1"/>
  <c r="G37" i="25"/>
  <c r="E38" i="26"/>
  <c r="I37" i="26"/>
  <c r="K37" i="26" s="1"/>
  <c r="G37" i="26"/>
  <c r="E38" i="24"/>
  <c r="I37" i="24"/>
  <c r="K37" i="24" s="1"/>
  <c r="G37" i="24"/>
  <c r="I38" i="23"/>
  <c r="K38" i="23" s="1"/>
  <c r="G38" i="23"/>
  <c r="E39" i="21"/>
  <c r="E39" i="20"/>
  <c r="E39" i="18"/>
  <c r="E38" i="17"/>
  <c r="E38" i="28"/>
  <c r="M37" i="28"/>
  <c r="O37" i="28" s="1"/>
  <c r="E38" i="27"/>
  <c r="M37" i="27"/>
  <c r="O37" i="27" s="1"/>
  <c r="M37" i="26"/>
  <c r="O37" i="26" s="1"/>
  <c r="M37" i="25"/>
  <c r="O37" i="25" s="1"/>
  <c r="M37" i="24"/>
  <c r="O37" i="24" s="1"/>
  <c r="M38" i="23"/>
  <c r="O38" i="23" s="1"/>
  <c r="E39" i="23"/>
  <c r="I38" i="28" l="1"/>
  <c r="K38" i="28" s="1"/>
  <c r="G38" i="28"/>
  <c r="I38" i="27"/>
  <c r="K38" i="27" s="1"/>
  <c r="G38" i="27"/>
  <c r="E39" i="25"/>
  <c r="I38" i="25"/>
  <c r="K38" i="25" s="1"/>
  <c r="G38" i="25"/>
  <c r="E39" i="26"/>
  <c r="I38" i="26"/>
  <c r="K38" i="26" s="1"/>
  <c r="G38" i="26"/>
  <c r="E39" i="24"/>
  <c r="I38" i="24"/>
  <c r="K38" i="24" s="1"/>
  <c r="G38" i="24"/>
  <c r="I39" i="23"/>
  <c r="K39" i="23" s="1"/>
  <c r="G39" i="23"/>
  <c r="E40" i="21"/>
  <c r="E40" i="20"/>
  <c r="E40" i="18"/>
  <c r="E39" i="17"/>
  <c r="E39" i="28"/>
  <c r="M38" i="28"/>
  <c r="O38" i="28" s="1"/>
  <c r="E39" i="27"/>
  <c r="M38" i="27"/>
  <c r="O38" i="27" s="1"/>
  <c r="M38" i="26"/>
  <c r="O38" i="26" s="1"/>
  <c r="M38" i="25"/>
  <c r="O38" i="25" s="1"/>
  <c r="M38" i="24"/>
  <c r="O38" i="24" s="1"/>
  <c r="E40" i="23"/>
  <c r="M39" i="23"/>
  <c r="O39" i="23" s="1"/>
  <c r="I39" i="28" l="1"/>
  <c r="K39" i="28" s="1"/>
  <c r="G39" i="28"/>
  <c r="I39" i="27"/>
  <c r="K39" i="27" s="1"/>
  <c r="G39" i="27"/>
  <c r="E40" i="25"/>
  <c r="I39" i="25"/>
  <c r="K39" i="25" s="1"/>
  <c r="G39" i="25"/>
  <c r="E40" i="26"/>
  <c r="I39" i="26"/>
  <c r="K39" i="26" s="1"/>
  <c r="G39" i="26"/>
  <c r="E40" i="24"/>
  <c r="I39" i="24"/>
  <c r="K39" i="24" s="1"/>
  <c r="G39" i="24"/>
  <c r="I40" i="23"/>
  <c r="K40" i="23" s="1"/>
  <c r="G40" i="23"/>
  <c r="E41" i="21"/>
  <c r="E41" i="20"/>
  <c r="E41" i="18"/>
  <c r="E40" i="17"/>
  <c r="E40" i="28"/>
  <c r="M39" i="28"/>
  <c r="O39" i="28" s="1"/>
  <c r="E40" i="27"/>
  <c r="M39" i="27"/>
  <c r="O39" i="27" s="1"/>
  <c r="M39" i="26"/>
  <c r="O39" i="26" s="1"/>
  <c r="M39" i="25"/>
  <c r="O39" i="25" s="1"/>
  <c r="M39" i="24"/>
  <c r="O39" i="24" s="1"/>
  <c r="E41" i="23"/>
  <c r="M40" i="23"/>
  <c r="O40" i="23" s="1"/>
  <c r="I40" i="28" l="1"/>
  <c r="K40" i="28" s="1"/>
  <c r="G40" i="28"/>
  <c r="I40" i="27"/>
  <c r="K40" i="27" s="1"/>
  <c r="G40" i="27"/>
  <c r="E41" i="25"/>
  <c r="I40" i="25"/>
  <c r="K40" i="25" s="1"/>
  <c r="G40" i="25"/>
  <c r="E41" i="26"/>
  <c r="I40" i="26"/>
  <c r="K40" i="26" s="1"/>
  <c r="G40" i="26"/>
  <c r="E41" i="24"/>
  <c r="I40" i="24"/>
  <c r="K40" i="24" s="1"/>
  <c r="G40" i="24"/>
  <c r="I41" i="23"/>
  <c r="K41" i="23" s="1"/>
  <c r="G41" i="23"/>
  <c r="E42" i="21"/>
  <c r="E42" i="20"/>
  <c r="E42" i="18"/>
  <c r="E41" i="17"/>
  <c r="E41" i="28"/>
  <c r="M40" i="28"/>
  <c r="O40" i="28" s="1"/>
  <c r="E41" i="27"/>
  <c r="M40" i="27"/>
  <c r="O40" i="27" s="1"/>
  <c r="M40" i="26"/>
  <c r="O40" i="26" s="1"/>
  <c r="M40" i="25"/>
  <c r="O40" i="25" s="1"/>
  <c r="M40" i="24"/>
  <c r="O40" i="24" s="1"/>
  <c r="M41" i="23"/>
  <c r="O41" i="23" s="1"/>
  <c r="E42" i="23"/>
  <c r="I41" i="28" l="1"/>
  <c r="K41" i="28" s="1"/>
  <c r="G41" i="28"/>
  <c r="I41" i="27"/>
  <c r="K41" i="27" s="1"/>
  <c r="G41" i="27"/>
  <c r="E42" i="25"/>
  <c r="I41" i="25"/>
  <c r="K41" i="25" s="1"/>
  <c r="G41" i="25"/>
  <c r="E42" i="26"/>
  <c r="I41" i="26"/>
  <c r="K41" i="26" s="1"/>
  <c r="G41" i="26"/>
  <c r="E42" i="24"/>
  <c r="I41" i="24"/>
  <c r="K41" i="24" s="1"/>
  <c r="G41" i="24"/>
  <c r="I42" i="23"/>
  <c r="K42" i="23" s="1"/>
  <c r="G42" i="23"/>
  <c r="E43" i="21"/>
  <c r="E43" i="20"/>
  <c r="E43" i="18"/>
  <c r="E42" i="17"/>
  <c r="E42" i="28"/>
  <c r="M41" i="28"/>
  <c r="O41" i="28" s="1"/>
  <c r="E42" i="27"/>
  <c r="M41" i="27"/>
  <c r="O41" i="27" s="1"/>
  <c r="M41" i="26"/>
  <c r="O41" i="26" s="1"/>
  <c r="M41" i="25"/>
  <c r="O41" i="25" s="1"/>
  <c r="M41" i="24"/>
  <c r="O41" i="24" s="1"/>
  <c r="M42" i="23"/>
  <c r="O42" i="23" s="1"/>
  <c r="E43" i="23"/>
  <c r="I42" i="28" l="1"/>
  <c r="K42" i="28" s="1"/>
  <c r="G42" i="28"/>
  <c r="I42" i="27"/>
  <c r="K42" i="27" s="1"/>
  <c r="G42" i="27"/>
  <c r="E43" i="25"/>
  <c r="I42" i="25"/>
  <c r="K42" i="25" s="1"/>
  <c r="G42" i="25"/>
  <c r="E43" i="26"/>
  <c r="I42" i="26"/>
  <c r="K42" i="26" s="1"/>
  <c r="G42" i="26"/>
  <c r="E43" i="24"/>
  <c r="I42" i="24"/>
  <c r="K42" i="24" s="1"/>
  <c r="G42" i="24"/>
  <c r="I43" i="23"/>
  <c r="K43" i="23" s="1"/>
  <c r="G43" i="23"/>
  <c r="E44" i="21"/>
  <c r="E44" i="20"/>
  <c r="E44" i="18"/>
  <c r="E43" i="17"/>
  <c r="E43" i="28"/>
  <c r="M42" i="28"/>
  <c r="O42" i="28" s="1"/>
  <c r="E43" i="27"/>
  <c r="M42" i="27"/>
  <c r="O42" i="27" s="1"/>
  <c r="M42" i="26"/>
  <c r="O42" i="26" s="1"/>
  <c r="M42" i="25"/>
  <c r="O42" i="25" s="1"/>
  <c r="M42" i="24"/>
  <c r="O42" i="24" s="1"/>
  <c r="E44" i="23"/>
  <c r="M43" i="23"/>
  <c r="O43" i="23" s="1"/>
  <c r="I43" i="28" l="1"/>
  <c r="K43" i="28" s="1"/>
  <c r="G43" i="28"/>
  <c r="I43" i="27"/>
  <c r="K43" i="27" s="1"/>
  <c r="G43" i="27"/>
  <c r="E44" i="25"/>
  <c r="I43" i="25"/>
  <c r="K43" i="25" s="1"/>
  <c r="G43" i="25"/>
  <c r="E44" i="26"/>
  <c r="I43" i="26"/>
  <c r="K43" i="26" s="1"/>
  <c r="G43" i="26"/>
  <c r="E44" i="24"/>
  <c r="I43" i="24"/>
  <c r="K43" i="24" s="1"/>
  <c r="G43" i="24"/>
  <c r="I44" i="23"/>
  <c r="K44" i="23" s="1"/>
  <c r="G44" i="23"/>
  <c r="E45" i="21"/>
  <c r="E45" i="20"/>
  <c r="E45" i="18"/>
  <c r="E44" i="17"/>
  <c r="E44" i="28"/>
  <c r="M43" i="28"/>
  <c r="O43" i="28" s="1"/>
  <c r="E44" i="27"/>
  <c r="M43" i="27"/>
  <c r="O43" i="27" s="1"/>
  <c r="M43" i="26"/>
  <c r="O43" i="26" s="1"/>
  <c r="M43" i="25"/>
  <c r="O43" i="25" s="1"/>
  <c r="M43" i="24"/>
  <c r="O43" i="24" s="1"/>
  <c r="E45" i="23"/>
  <c r="M44" i="23"/>
  <c r="O44" i="23" s="1"/>
  <c r="I44" i="28" l="1"/>
  <c r="K44" i="28" s="1"/>
  <c r="G44" i="28"/>
  <c r="I44" i="27"/>
  <c r="K44" i="27" s="1"/>
  <c r="G44" i="27"/>
  <c r="E45" i="25"/>
  <c r="I44" i="25"/>
  <c r="K44" i="25" s="1"/>
  <c r="G44" i="25"/>
  <c r="E45" i="26"/>
  <c r="I44" i="26"/>
  <c r="K44" i="26" s="1"/>
  <c r="G44" i="26"/>
  <c r="E45" i="24"/>
  <c r="I44" i="24"/>
  <c r="K44" i="24" s="1"/>
  <c r="G44" i="24"/>
  <c r="I45" i="23"/>
  <c r="K45" i="23" s="1"/>
  <c r="G45" i="23"/>
  <c r="E46" i="21"/>
  <c r="E46" i="20"/>
  <c r="E46" i="18"/>
  <c r="E45" i="17"/>
  <c r="E45" i="28"/>
  <c r="M44" i="28"/>
  <c r="O44" i="28" s="1"/>
  <c r="E45" i="27"/>
  <c r="M44" i="27"/>
  <c r="O44" i="27" s="1"/>
  <c r="M44" i="26"/>
  <c r="O44" i="26" s="1"/>
  <c r="M44" i="25"/>
  <c r="O44" i="25" s="1"/>
  <c r="M44" i="24"/>
  <c r="O44" i="24" s="1"/>
  <c r="M45" i="23"/>
  <c r="O45" i="23" s="1"/>
  <c r="E46" i="23"/>
  <c r="I45" i="28" l="1"/>
  <c r="K45" i="28" s="1"/>
  <c r="G45" i="28"/>
  <c r="I45" i="27"/>
  <c r="K45" i="27" s="1"/>
  <c r="G45" i="27"/>
  <c r="E46" i="25"/>
  <c r="I45" i="25"/>
  <c r="K45" i="25" s="1"/>
  <c r="G45" i="25"/>
  <c r="E46" i="26"/>
  <c r="I45" i="26"/>
  <c r="K45" i="26" s="1"/>
  <c r="G45" i="26"/>
  <c r="E46" i="24"/>
  <c r="I45" i="24"/>
  <c r="K45" i="24" s="1"/>
  <c r="G45" i="24"/>
  <c r="I46" i="23"/>
  <c r="K46" i="23" s="1"/>
  <c r="G46" i="23"/>
  <c r="E47" i="21"/>
  <c r="E47" i="20"/>
  <c r="E47" i="18"/>
  <c r="E46" i="17"/>
  <c r="E46" i="28"/>
  <c r="M45" i="28"/>
  <c r="O45" i="28" s="1"/>
  <c r="E46" i="27"/>
  <c r="M45" i="27"/>
  <c r="O45" i="27" s="1"/>
  <c r="M45" i="26"/>
  <c r="O45" i="26" s="1"/>
  <c r="M45" i="25"/>
  <c r="O45" i="25" s="1"/>
  <c r="M45" i="24"/>
  <c r="O45" i="24" s="1"/>
  <c r="M46" i="23"/>
  <c r="O46" i="23" s="1"/>
  <c r="E47" i="23"/>
  <c r="I46" i="28" l="1"/>
  <c r="K46" i="28" s="1"/>
  <c r="G46" i="28"/>
  <c r="I46" i="27"/>
  <c r="K46" i="27" s="1"/>
  <c r="G46" i="27"/>
  <c r="E47" i="25"/>
  <c r="I46" i="25"/>
  <c r="K46" i="25" s="1"/>
  <c r="G46" i="25"/>
  <c r="E47" i="26"/>
  <c r="I46" i="26"/>
  <c r="K46" i="26" s="1"/>
  <c r="G46" i="26"/>
  <c r="E47" i="24"/>
  <c r="I46" i="24"/>
  <c r="K46" i="24" s="1"/>
  <c r="G46" i="24"/>
  <c r="I47" i="23"/>
  <c r="K47" i="23" s="1"/>
  <c r="G47" i="23"/>
  <c r="E48" i="21"/>
  <c r="E48" i="20"/>
  <c r="E48" i="18"/>
  <c r="E47" i="17"/>
  <c r="E47" i="28"/>
  <c r="M46" i="28"/>
  <c r="O46" i="28" s="1"/>
  <c r="E47" i="27"/>
  <c r="M46" i="27"/>
  <c r="O46" i="27" s="1"/>
  <c r="M46" i="26"/>
  <c r="O46" i="26" s="1"/>
  <c r="M46" i="25"/>
  <c r="O46" i="25" s="1"/>
  <c r="M46" i="24"/>
  <c r="O46" i="24" s="1"/>
  <c r="E48" i="23"/>
  <c r="M47" i="23"/>
  <c r="O47" i="23" s="1"/>
  <c r="I47" i="28" l="1"/>
  <c r="K47" i="28" s="1"/>
  <c r="G47" i="28"/>
  <c r="I47" i="27"/>
  <c r="K47" i="27" s="1"/>
  <c r="G47" i="27"/>
  <c r="E48" i="25"/>
  <c r="I47" i="25"/>
  <c r="K47" i="25" s="1"/>
  <c r="G47" i="25"/>
  <c r="E48" i="26"/>
  <c r="I47" i="26"/>
  <c r="K47" i="26" s="1"/>
  <c r="G47" i="26"/>
  <c r="E48" i="24"/>
  <c r="I47" i="24"/>
  <c r="K47" i="24" s="1"/>
  <c r="G47" i="24"/>
  <c r="I48" i="23"/>
  <c r="K48" i="23" s="1"/>
  <c r="G48" i="23"/>
  <c r="E49" i="21"/>
  <c r="E49" i="20"/>
  <c r="E49" i="18"/>
  <c r="E48" i="17"/>
  <c r="E48" i="28"/>
  <c r="M47" i="28"/>
  <c r="O47" i="28" s="1"/>
  <c r="E48" i="27"/>
  <c r="M47" i="27"/>
  <c r="O47" i="27" s="1"/>
  <c r="M47" i="26"/>
  <c r="O47" i="26" s="1"/>
  <c r="M47" i="25"/>
  <c r="O47" i="25" s="1"/>
  <c r="M47" i="24"/>
  <c r="O47" i="24" s="1"/>
  <c r="E49" i="23"/>
  <c r="M48" i="23"/>
  <c r="O48" i="23" s="1"/>
  <c r="I48" i="28" l="1"/>
  <c r="K48" i="28" s="1"/>
  <c r="G48" i="28"/>
  <c r="I48" i="27"/>
  <c r="K48" i="27" s="1"/>
  <c r="G48" i="27"/>
  <c r="E49" i="25"/>
  <c r="I48" i="25"/>
  <c r="K48" i="25" s="1"/>
  <c r="G48" i="25"/>
  <c r="E49" i="26"/>
  <c r="I48" i="26"/>
  <c r="K48" i="26" s="1"/>
  <c r="G48" i="26"/>
  <c r="E49" i="24"/>
  <c r="I48" i="24"/>
  <c r="K48" i="24" s="1"/>
  <c r="G48" i="24"/>
  <c r="I49" i="23"/>
  <c r="K49" i="23" s="1"/>
  <c r="G49" i="23"/>
  <c r="E50" i="21"/>
  <c r="E50" i="20"/>
  <c r="E50" i="18"/>
  <c r="E49" i="17"/>
  <c r="E49" i="28"/>
  <c r="M48" i="28"/>
  <c r="O48" i="28" s="1"/>
  <c r="E49" i="27"/>
  <c r="M48" i="27"/>
  <c r="O48" i="27" s="1"/>
  <c r="M48" i="26"/>
  <c r="O48" i="26" s="1"/>
  <c r="M48" i="25"/>
  <c r="O48" i="25" s="1"/>
  <c r="M48" i="24"/>
  <c r="O48" i="24" s="1"/>
  <c r="M49" i="23"/>
  <c r="O49" i="23" s="1"/>
  <c r="E50" i="23"/>
  <c r="I49" i="28" l="1"/>
  <c r="K49" i="28" s="1"/>
  <c r="G49" i="28"/>
  <c r="I49" i="27"/>
  <c r="K49" i="27" s="1"/>
  <c r="G49" i="27"/>
  <c r="E50" i="25"/>
  <c r="I49" i="25"/>
  <c r="K49" i="25" s="1"/>
  <c r="G49" i="25"/>
  <c r="E50" i="26"/>
  <c r="I49" i="26"/>
  <c r="K49" i="26" s="1"/>
  <c r="G49" i="26"/>
  <c r="E50" i="24"/>
  <c r="I49" i="24"/>
  <c r="K49" i="24" s="1"/>
  <c r="G49" i="24"/>
  <c r="I50" i="23"/>
  <c r="K50" i="23" s="1"/>
  <c r="G50" i="23"/>
  <c r="E51" i="21"/>
  <c r="E51" i="20"/>
  <c r="E51" i="18"/>
  <c r="E50" i="17"/>
  <c r="E50" i="28"/>
  <c r="M49" i="28"/>
  <c r="O49" i="28" s="1"/>
  <c r="E50" i="27"/>
  <c r="M49" i="27"/>
  <c r="O49" i="27" s="1"/>
  <c r="M49" i="26"/>
  <c r="O49" i="26" s="1"/>
  <c r="M49" i="25"/>
  <c r="O49" i="25" s="1"/>
  <c r="M49" i="24"/>
  <c r="O49" i="24" s="1"/>
  <c r="M50" i="23"/>
  <c r="O50" i="23" s="1"/>
  <c r="E51" i="23"/>
  <c r="I50" i="28" l="1"/>
  <c r="K50" i="28" s="1"/>
  <c r="G50" i="28"/>
  <c r="I50" i="27"/>
  <c r="K50" i="27" s="1"/>
  <c r="G50" i="27"/>
  <c r="E51" i="25"/>
  <c r="I50" i="25"/>
  <c r="K50" i="25" s="1"/>
  <c r="G50" i="25"/>
  <c r="E51" i="26"/>
  <c r="I50" i="26"/>
  <c r="K50" i="26" s="1"/>
  <c r="G50" i="26"/>
  <c r="E51" i="24"/>
  <c r="I50" i="24"/>
  <c r="K50" i="24" s="1"/>
  <c r="G50" i="24"/>
  <c r="I51" i="23"/>
  <c r="K51" i="23" s="1"/>
  <c r="G51" i="23"/>
  <c r="E52" i="21"/>
  <c r="E52" i="20"/>
  <c r="E52" i="18"/>
  <c r="E51" i="17"/>
  <c r="E51" i="28"/>
  <c r="M50" i="28"/>
  <c r="O50" i="28" s="1"/>
  <c r="E51" i="27"/>
  <c r="M50" i="27"/>
  <c r="O50" i="27" s="1"/>
  <c r="M50" i="26"/>
  <c r="O50" i="26" s="1"/>
  <c r="M50" i="25"/>
  <c r="O50" i="25" s="1"/>
  <c r="M50" i="24"/>
  <c r="O50" i="24" s="1"/>
  <c r="E52" i="23"/>
  <c r="M51" i="23"/>
  <c r="O51" i="23" s="1"/>
  <c r="I51" i="28" l="1"/>
  <c r="K51" i="28" s="1"/>
  <c r="G51" i="28"/>
  <c r="I51" i="27"/>
  <c r="K51" i="27" s="1"/>
  <c r="G51" i="27"/>
  <c r="E52" i="25"/>
  <c r="I51" i="25"/>
  <c r="K51" i="25" s="1"/>
  <c r="G51" i="25"/>
  <c r="E52" i="26"/>
  <c r="I51" i="26"/>
  <c r="K51" i="26" s="1"/>
  <c r="G51" i="26"/>
  <c r="E52" i="24"/>
  <c r="I51" i="24"/>
  <c r="K51" i="24" s="1"/>
  <c r="G51" i="24"/>
  <c r="I52" i="23"/>
  <c r="K52" i="23" s="1"/>
  <c r="G52" i="23"/>
  <c r="E53" i="21"/>
  <c r="E53" i="20"/>
  <c r="E53" i="18"/>
  <c r="E52" i="17"/>
  <c r="E52" i="28"/>
  <c r="M51" i="28"/>
  <c r="O51" i="28" s="1"/>
  <c r="E52" i="27"/>
  <c r="M51" i="27"/>
  <c r="O51" i="27" s="1"/>
  <c r="M51" i="26"/>
  <c r="O51" i="26" s="1"/>
  <c r="M51" i="25"/>
  <c r="O51" i="25" s="1"/>
  <c r="M51" i="24"/>
  <c r="O51" i="24" s="1"/>
  <c r="E53" i="23"/>
  <c r="M52" i="23"/>
  <c r="O52" i="23" s="1"/>
  <c r="I52" i="28" l="1"/>
  <c r="K52" i="28" s="1"/>
  <c r="G52" i="28"/>
  <c r="I52" i="27"/>
  <c r="K52" i="27" s="1"/>
  <c r="G52" i="27"/>
  <c r="E53" i="25"/>
  <c r="I52" i="25"/>
  <c r="K52" i="25" s="1"/>
  <c r="G52" i="25"/>
  <c r="E53" i="26"/>
  <c r="I52" i="26"/>
  <c r="K52" i="26" s="1"/>
  <c r="G52" i="26"/>
  <c r="E53" i="24"/>
  <c r="I52" i="24"/>
  <c r="K52" i="24" s="1"/>
  <c r="G52" i="24"/>
  <c r="I53" i="23"/>
  <c r="K53" i="23" s="1"/>
  <c r="G53" i="23"/>
  <c r="E54" i="21"/>
  <c r="E54" i="20"/>
  <c r="I54" i="20" s="1"/>
  <c r="E54" i="18"/>
  <c r="E53" i="17"/>
  <c r="E53" i="28"/>
  <c r="M52" i="28"/>
  <c r="O52" i="28" s="1"/>
  <c r="E53" i="27"/>
  <c r="M52" i="27"/>
  <c r="O52" i="27" s="1"/>
  <c r="M52" i="26"/>
  <c r="O52" i="26" s="1"/>
  <c r="M52" i="25"/>
  <c r="O52" i="25" s="1"/>
  <c r="M52" i="24"/>
  <c r="O52" i="24" s="1"/>
  <c r="M53" i="23"/>
  <c r="O53" i="23" s="1"/>
  <c r="E54" i="23"/>
  <c r="I53" i="28" l="1"/>
  <c r="K53" i="28" s="1"/>
  <c r="G53" i="28"/>
  <c r="I53" i="27"/>
  <c r="K53" i="27" s="1"/>
  <c r="G53" i="27"/>
  <c r="E54" i="25"/>
  <c r="I54" i="25" s="1"/>
  <c r="K54" i="25" s="1"/>
  <c r="I53" i="25"/>
  <c r="K53" i="25" s="1"/>
  <c r="G53" i="25"/>
  <c r="E54" i="26"/>
  <c r="I54" i="26" s="1"/>
  <c r="K54" i="26" s="1"/>
  <c r="I53" i="26"/>
  <c r="K53" i="26" s="1"/>
  <c r="G53" i="26"/>
  <c r="E54" i="24"/>
  <c r="I53" i="24"/>
  <c r="K53" i="24" s="1"/>
  <c r="G53" i="24"/>
  <c r="I54" i="23"/>
  <c r="K54" i="23" s="1"/>
  <c r="G54" i="23"/>
  <c r="E54" i="17"/>
  <c r="E54" i="28"/>
  <c r="M53" i="28"/>
  <c r="O53" i="28" s="1"/>
  <c r="E54" i="27"/>
  <c r="I54" i="27" s="1"/>
  <c r="K54" i="27" s="1"/>
  <c r="M53" i="27"/>
  <c r="O53" i="27" s="1"/>
  <c r="M53" i="26"/>
  <c r="M53" i="25"/>
  <c r="O53" i="25" s="1"/>
  <c r="M53" i="24"/>
  <c r="O53" i="24" s="1"/>
  <c r="M54" i="23"/>
  <c r="I54" i="28" l="1"/>
  <c r="K54" i="28" s="1"/>
  <c r="G54" i="28"/>
  <c r="I54" i="24"/>
  <c r="K54" i="24" s="1"/>
  <c r="G54" i="24"/>
  <c r="M54" i="28"/>
  <c r="G54" i="27"/>
  <c r="M54" i="27"/>
  <c r="M54" i="26"/>
  <c r="G54" i="26"/>
  <c r="M54" i="25"/>
  <c r="G54" i="25"/>
  <c r="M54" i="24"/>
  <c r="F54" i="21" l="1"/>
  <c r="G54" i="21" s="1"/>
  <c r="F53" i="21"/>
  <c r="G53" i="21" s="1"/>
  <c r="F52" i="21"/>
  <c r="G52" i="21" s="1"/>
  <c r="F51" i="21"/>
  <c r="G51" i="21" s="1"/>
  <c r="F50" i="21"/>
  <c r="G50" i="21" s="1"/>
  <c r="F49" i="21"/>
  <c r="G49" i="21" s="1"/>
  <c r="F48" i="21"/>
  <c r="G48" i="21" s="1"/>
  <c r="F47" i="21"/>
  <c r="G47" i="21" s="1"/>
  <c r="F46" i="21"/>
  <c r="G46" i="21" s="1"/>
  <c r="F45" i="21"/>
  <c r="G45" i="21" s="1"/>
  <c r="F44" i="21"/>
  <c r="G44" i="21" s="1"/>
  <c r="F43" i="21"/>
  <c r="G43" i="21" s="1"/>
  <c r="F42" i="21"/>
  <c r="G42" i="21" s="1"/>
  <c r="F41" i="21"/>
  <c r="G41" i="21" s="1"/>
  <c r="F40" i="21"/>
  <c r="G40" i="21" s="1"/>
  <c r="F39" i="21"/>
  <c r="G39" i="21" s="1"/>
  <c r="F38" i="21"/>
  <c r="G38" i="21" s="1"/>
  <c r="F37" i="21"/>
  <c r="G37" i="21" s="1"/>
  <c r="F36" i="21"/>
  <c r="G36" i="21" s="1"/>
  <c r="F35" i="21"/>
  <c r="G35" i="21" s="1"/>
  <c r="F34" i="21"/>
  <c r="G34" i="21" s="1"/>
  <c r="F33" i="21"/>
  <c r="G33" i="21" s="1"/>
  <c r="F32" i="21"/>
  <c r="G32" i="21" s="1"/>
  <c r="F31" i="21"/>
  <c r="G31" i="21" s="1"/>
  <c r="F30" i="21"/>
  <c r="G30" i="21" s="1"/>
  <c r="F29" i="21"/>
  <c r="G29" i="21" s="1"/>
  <c r="F28" i="21"/>
  <c r="G28" i="21" s="1"/>
  <c r="F27" i="21"/>
  <c r="G27" i="21" s="1"/>
  <c r="F26" i="21"/>
  <c r="G26" i="21" s="1"/>
  <c r="F25" i="21"/>
  <c r="G25" i="21" s="1"/>
  <c r="F24" i="21"/>
  <c r="G24" i="21" s="1"/>
  <c r="F23" i="21"/>
  <c r="G23" i="21" s="1"/>
  <c r="F22" i="21"/>
  <c r="G22" i="21" s="1"/>
  <c r="F21" i="21"/>
  <c r="G21" i="21" s="1"/>
  <c r="F20" i="21"/>
  <c r="G20" i="21" s="1"/>
  <c r="F19" i="21"/>
  <c r="G19" i="21" s="1"/>
  <c r="F18" i="21"/>
  <c r="G18" i="21" s="1"/>
  <c r="F17" i="21"/>
  <c r="G17" i="21" s="1"/>
  <c r="F16" i="21"/>
  <c r="G16" i="21" s="1"/>
  <c r="F15" i="21"/>
  <c r="G15" i="21" s="1"/>
  <c r="F14" i="21"/>
  <c r="G14" i="21" s="1"/>
  <c r="F13" i="21"/>
  <c r="G13" i="21" s="1"/>
  <c r="F12" i="21"/>
  <c r="G12" i="21" s="1"/>
  <c r="F11" i="21"/>
  <c r="G11" i="21" s="1"/>
  <c r="M11" i="21"/>
  <c r="M10" i="21"/>
  <c r="F10" i="21"/>
  <c r="H8" i="21"/>
  <c r="O6" i="21"/>
  <c r="O5" i="21"/>
  <c r="L12" i="20"/>
  <c r="F54" i="20"/>
  <c r="F53" i="20"/>
  <c r="G53" i="20" s="1"/>
  <c r="F52" i="20"/>
  <c r="G52" i="20" s="1"/>
  <c r="F51" i="20"/>
  <c r="G51" i="20" s="1"/>
  <c r="F50" i="20"/>
  <c r="G50" i="20" s="1"/>
  <c r="F49" i="20"/>
  <c r="G49" i="20" s="1"/>
  <c r="F48" i="20"/>
  <c r="G48" i="20" s="1"/>
  <c r="F47" i="20"/>
  <c r="G47" i="20" s="1"/>
  <c r="F46" i="20"/>
  <c r="G46" i="20" s="1"/>
  <c r="F45" i="20"/>
  <c r="G45" i="20" s="1"/>
  <c r="F44" i="20"/>
  <c r="G44" i="20" s="1"/>
  <c r="F43" i="20"/>
  <c r="G43" i="20" s="1"/>
  <c r="F42" i="20"/>
  <c r="G42" i="20" s="1"/>
  <c r="F41" i="20"/>
  <c r="G41" i="20" s="1"/>
  <c r="F40" i="20"/>
  <c r="G40" i="20" s="1"/>
  <c r="F39" i="20"/>
  <c r="G39" i="20" s="1"/>
  <c r="F38" i="20"/>
  <c r="G38" i="20" s="1"/>
  <c r="F37" i="20"/>
  <c r="G37" i="20" s="1"/>
  <c r="F36" i="20"/>
  <c r="G36" i="20" s="1"/>
  <c r="F35" i="20"/>
  <c r="G35" i="20" s="1"/>
  <c r="F34" i="20"/>
  <c r="G34" i="20" s="1"/>
  <c r="F33" i="20"/>
  <c r="G33" i="20" s="1"/>
  <c r="F32" i="20"/>
  <c r="G32" i="20" s="1"/>
  <c r="F31" i="20"/>
  <c r="G31" i="20" s="1"/>
  <c r="F30" i="20"/>
  <c r="G30" i="20" s="1"/>
  <c r="F29" i="20"/>
  <c r="G29" i="20" s="1"/>
  <c r="F28" i="20"/>
  <c r="G28" i="20" s="1"/>
  <c r="F27" i="20"/>
  <c r="G27" i="20" s="1"/>
  <c r="F26" i="20"/>
  <c r="G26" i="20" s="1"/>
  <c r="F25" i="20"/>
  <c r="G25" i="20" s="1"/>
  <c r="F24" i="20"/>
  <c r="G24" i="20" s="1"/>
  <c r="F23" i="20"/>
  <c r="G23" i="20" s="1"/>
  <c r="F22" i="20"/>
  <c r="G22" i="20" s="1"/>
  <c r="F21" i="20"/>
  <c r="G21" i="20" s="1"/>
  <c r="F20" i="20"/>
  <c r="G20" i="20" s="1"/>
  <c r="F19" i="20"/>
  <c r="G19" i="20" s="1"/>
  <c r="F18" i="20"/>
  <c r="G18" i="20" s="1"/>
  <c r="F17" i="20"/>
  <c r="G17" i="20" s="1"/>
  <c r="F16" i="20"/>
  <c r="G16" i="20" s="1"/>
  <c r="F15" i="20"/>
  <c r="G15" i="20" s="1"/>
  <c r="H14" i="20"/>
  <c r="F14" i="20"/>
  <c r="G14" i="20" s="1"/>
  <c r="F13" i="20"/>
  <c r="G13" i="20" s="1"/>
  <c r="F12" i="20"/>
  <c r="G12" i="20" s="1"/>
  <c r="F11" i="20"/>
  <c r="G11" i="20" s="1"/>
  <c r="M11" i="20"/>
  <c r="M10" i="20"/>
  <c r="L10" i="20"/>
  <c r="H10" i="20"/>
  <c r="F10" i="20"/>
  <c r="H8" i="20"/>
  <c r="O6" i="20"/>
  <c r="O5" i="20"/>
  <c r="F14" i="18"/>
  <c r="G14" i="18" s="1"/>
  <c r="L13" i="18"/>
  <c r="F54" i="18"/>
  <c r="F53" i="18"/>
  <c r="G53" i="18" s="1"/>
  <c r="F52" i="18"/>
  <c r="G52" i="18" s="1"/>
  <c r="F51" i="18"/>
  <c r="G51" i="18" s="1"/>
  <c r="F50" i="18"/>
  <c r="G50" i="18" s="1"/>
  <c r="F49" i="18"/>
  <c r="G49" i="18" s="1"/>
  <c r="F48" i="18"/>
  <c r="G48" i="18" s="1"/>
  <c r="F47" i="18"/>
  <c r="G47" i="18" s="1"/>
  <c r="F46" i="18"/>
  <c r="G46" i="18" s="1"/>
  <c r="F45" i="18"/>
  <c r="G45" i="18" s="1"/>
  <c r="F44" i="18"/>
  <c r="G44" i="18" s="1"/>
  <c r="F43" i="18"/>
  <c r="G43" i="18" s="1"/>
  <c r="F42" i="18"/>
  <c r="G42" i="18" s="1"/>
  <c r="F41" i="18"/>
  <c r="G41" i="18" s="1"/>
  <c r="F40" i="18"/>
  <c r="G40" i="18" s="1"/>
  <c r="F39" i="18"/>
  <c r="G39" i="18" s="1"/>
  <c r="F38" i="18"/>
  <c r="G38" i="18" s="1"/>
  <c r="F37" i="18"/>
  <c r="G37" i="18" s="1"/>
  <c r="F36" i="18"/>
  <c r="G36" i="18" s="1"/>
  <c r="F35" i="18"/>
  <c r="G35" i="18" s="1"/>
  <c r="F34" i="18"/>
  <c r="G34" i="18" s="1"/>
  <c r="F33" i="18"/>
  <c r="G33" i="18" s="1"/>
  <c r="F32" i="18"/>
  <c r="G32" i="18" s="1"/>
  <c r="F31" i="18"/>
  <c r="G31" i="18" s="1"/>
  <c r="F30" i="18"/>
  <c r="G30" i="18" s="1"/>
  <c r="F29" i="18"/>
  <c r="G29" i="18" s="1"/>
  <c r="F28" i="18"/>
  <c r="G28" i="18" s="1"/>
  <c r="F27" i="18"/>
  <c r="G27" i="18" s="1"/>
  <c r="F26" i="18"/>
  <c r="G26" i="18" s="1"/>
  <c r="F25" i="18"/>
  <c r="G25" i="18" s="1"/>
  <c r="F24" i="18"/>
  <c r="G24" i="18" s="1"/>
  <c r="F23" i="18"/>
  <c r="G23" i="18" s="1"/>
  <c r="F22" i="18"/>
  <c r="G22" i="18" s="1"/>
  <c r="F21" i="18"/>
  <c r="G21" i="18" s="1"/>
  <c r="F20" i="18"/>
  <c r="G20" i="18" s="1"/>
  <c r="F19" i="18"/>
  <c r="G19" i="18" s="1"/>
  <c r="F18" i="18"/>
  <c r="G18" i="18" s="1"/>
  <c r="F17" i="18"/>
  <c r="G17" i="18" s="1"/>
  <c r="F16" i="18"/>
  <c r="G16" i="18" s="1"/>
  <c r="F15" i="18"/>
  <c r="G15" i="18" s="1"/>
  <c r="F13" i="18"/>
  <c r="G13" i="18" s="1"/>
  <c r="F12" i="18"/>
  <c r="G12" i="18" s="1"/>
  <c r="F11" i="18"/>
  <c r="G11" i="18" s="1"/>
  <c r="M10" i="18"/>
  <c r="H10" i="18"/>
  <c r="F10" i="18"/>
  <c r="H8" i="18"/>
  <c r="O6" i="18"/>
  <c r="O5" i="18"/>
  <c r="L13" i="17"/>
  <c r="F54" i="17"/>
  <c r="G54" i="17" s="1"/>
  <c r="F53" i="17"/>
  <c r="G53" i="17" s="1"/>
  <c r="F52" i="17"/>
  <c r="G52" i="17" s="1"/>
  <c r="F51" i="17"/>
  <c r="G51" i="17" s="1"/>
  <c r="F50" i="17"/>
  <c r="G50" i="17" s="1"/>
  <c r="F49" i="17"/>
  <c r="G49" i="17" s="1"/>
  <c r="F48" i="17"/>
  <c r="G48" i="17" s="1"/>
  <c r="F47" i="17"/>
  <c r="G47" i="17" s="1"/>
  <c r="F46" i="17"/>
  <c r="G46" i="17" s="1"/>
  <c r="F45" i="17"/>
  <c r="G45" i="17" s="1"/>
  <c r="F44" i="17"/>
  <c r="G44" i="17" s="1"/>
  <c r="F43" i="17"/>
  <c r="G43" i="17" s="1"/>
  <c r="F42" i="17"/>
  <c r="G42" i="17" s="1"/>
  <c r="F41" i="17"/>
  <c r="G41" i="17" s="1"/>
  <c r="F40" i="17"/>
  <c r="G40" i="17" s="1"/>
  <c r="F39" i="17"/>
  <c r="G39" i="17" s="1"/>
  <c r="F38" i="17"/>
  <c r="G38" i="17" s="1"/>
  <c r="F37" i="17"/>
  <c r="G37" i="17" s="1"/>
  <c r="F36" i="17"/>
  <c r="G36" i="17" s="1"/>
  <c r="F35" i="17"/>
  <c r="G35" i="17" s="1"/>
  <c r="F34" i="17"/>
  <c r="G34" i="17" s="1"/>
  <c r="F33" i="17"/>
  <c r="G33" i="17" s="1"/>
  <c r="F32" i="17"/>
  <c r="G32" i="17" s="1"/>
  <c r="F31" i="17"/>
  <c r="G31" i="17" s="1"/>
  <c r="F30" i="17"/>
  <c r="G30" i="17" s="1"/>
  <c r="F29" i="17"/>
  <c r="G29" i="17" s="1"/>
  <c r="F28" i="17"/>
  <c r="G28" i="17" s="1"/>
  <c r="F27" i="17"/>
  <c r="G27" i="17" s="1"/>
  <c r="F26" i="17"/>
  <c r="G26" i="17" s="1"/>
  <c r="F25" i="17"/>
  <c r="G25" i="17" s="1"/>
  <c r="F24" i="17"/>
  <c r="G24" i="17" s="1"/>
  <c r="F23" i="17"/>
  <c r="G23" i="17" s="1"/>
  <c r="F22" i="17"/>
  <c r="G22" i="17" s="1"/>
  <c r="F21" i="17"/>
  <c r="G21" i="17" s="1"/>
  <c r="F20" i="17"/>
  <c r="G20" i="17" s="1"/>
  <c r="F19" i="17"/>
  <c r="G19" i="17" s="1"/>
  <c r="F18" i="17"/>
  <c r="G18" i="17" s="1"/>
  <c r="F17" i="17"/>
  <c r="G17" i="17" s="1"/>
  <c r="F16" i="17"/>
  <c r="G16" i="17" s="1"/>
  <c r="F15" i="17"/>
  <c r="G15" i="17" s="1"/>
  <c r="F14" i="17"/>
  <c r="G14" i="17" s="1"/>
  <c r="F13" i="17"/>
  <c r="G13" i="17" s="1"/>
  <c r="F12" i="17"/>
  <c r="G12" i="17" s="1"/>
  <c r="M11" i="17"/>
  <c r="F11" i="17"/>
  <c r="G11" i="17" s="1"/>
  <c r="M10" i="17"/>
  <c r="F10" i="17"/>
  <c r="H8" i="17"/>
  <c r="O6" i="17"/>
  <c r="O5" i="17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J41" i="18" l="1"/>
  <c r="G10" i="18"/>
  <c r="J46" i="17"/>
  <c r="G10" i="17"/>
  <c r="J12" i="21"/>
  <c r="G10" i="21"/>
  <c r="J54" i="20"/>
  <c r="G10" i="20"/>
  <c r="J45" i="18"/>
  <c r="N29" i="18"/>
  <c r="J27" i="18"/>
  <c r="J37" i="18"/>
  <c r="J51" i="18"/>
  <c r="N10" i="21"/>
  <c r="N11" i="21"/>
  <c r="J12" i="20"/>
  <c r="J23" i="20"/>
  <c r="J32" i="20"/>
  <c r="J48" i="20"/>
  <c r="N14" i="20"/>
  <c r="J16" i="20"/>
  <c r="J21" i="20"/>
  <c r="J36" i="20"/>
  <c r="J52" i="20"/>
  <c r="N10" i="20"/>
  <c r="O10" i="20" s="1"/>
  <c r="N11" i="20"/>
  <c r="J13" i="20"/>
  <c r="J19" i="20"/>
  <c r="J40" i="20"/>
  <c r="N15" i="20"/>
  <c r="J17" i="20"/>
  <c r="J25" i="20"/>
  <c r="J28" i="20"/>
  <c r="J44" i="20"/>
  <c r="J31" i="18"/>
  <c r="J39" i="18"/>
  <c r="J47" i="18"/>
  <c r="J35" i="18"/>
  <c r="J43" i="18"/>
  <c r="N26" i="18"/>
  <c r="J28" i="18"/>
  <c r="J33" i="18"/>
  <c r="M13" i="21"/>
  <c r="I13" i="21"/>
  <c r="J54" i="21"/>
  <c r="N54" i="21"/>
  <c r="N53" i="21"/>
  <c r="J51" i="21"/>
  <c r="N49" i="21"/>
  <c r="J47" i="21"/>
  <c r="N45" i="21"/>
  <c r="J43" i="21"/>
  <c r="N41" i="21"/>
  <c r="J39" i="21"/>
  <c r="N37" i="21"/>
  <c r="J35" i="21"/>
  <c r="N33" i="21"/>
  <c r="J31" i="21"/>
  <c r="N29" i="21"/>
  <c r="J27" i="21"/>
  <c r="N52" i="21"/>
  <c r="J50" i="21"/>
  <c r="N48" i="21"/>
  <c r="J46" i="21"/>
  <c r="N44" i="21"/>
  <c r="J42" i="21"/>
  <c r="N40" i="21"/>
  <c r="J38" i="21"/>
  <c r="N36" i="21"/>
  <c r="J34" i="21"/>
  <c r="N32" i="21"/>
  <c r="J30" i="21"/>
  <c r="N28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52" i="21"/>
  <c r="N50" i="21"/>
  <c r="J48" i="21"/>
  <c r="N46" i="21"/>
  <c r="J44" i="21"/>
  <c r="N42" i="21"/>
  <c r="J40" i="21"/>
  <c r="N38" i="21"/>
  <c r="J36" i="21"/>
  <c r="N34" i="21"/>
  <c r="J32" i="21"/>
  <c r="N30" i="21"/>
  <c r="J28" i="21"/>
  <c r="N26" i="21"/>
  <c r="J11" i="21"/>
  <c r="I12" i="21"/>
  <c r="M12" i="21"/>
  <c r="N16" i="21"/>
  <c r="N17" i="21"/>
  <c r="N18" i="21"/>
  <c r="N19" i="21"/>
  <c r="N20" i="21"/>
  <c r="N21" i="21"/>
  <c r="N22" i="21"/>
  <c r="N23" i="21"/>
  <c r="N24" i="21"/>
  <c r="N25" i="21"/>
  <c r="J29" i="21"/>
  <c r="J33" i="21"/>
  <c r="J37" i="21"/>
  <c r="J41" i="21"/>
  <c r="J45" i="21"/>
  <c r="J49" i="21"/>
  <c r="J53" i="21"/>
  <c r="N15" i="21"/>
  <c r="L10" i="21"/>
  <c r="H10" i="21"/>
  <c r="J10" i="21"/>
  <c r="I11" i="21"/>
  <c r="N12" i="21"/>
  <c r="N13" i="21"/>
  <c r="N14" i="21"/>
  <c r="N27" i="21"/>
  <c r="N31" i="21"/>
  <c r="N35" i="21"/>
  <c r="N39" i="21"/>
  <c r="N43" i="21"/>
  <c r="N47" i="21"/>
  <c r="N51" i="21"/>
  <c r="H14" i="21"/>
  <c r="L14" i="21"/>
  <c r="H12" i="20"/>
  <c r="H17" i="20"/>
  <c r="L17" i="20"/>
  <c r="M12" i="20"/>
  <c r="I12" i="20"/>
  <c r="H13" i="20"/>
  <c r="L13" i="20"/>
  <c r="J10" i="20"/>
  <c r="K10" i="20" s="1"/>
  <c r="I11" i="20"/>
  <c r="N12" i="20"/>
  <c r="J14" i="20"/>
  <c r="N16" i="20"/>
  <c r="J18" i="20"/>
  <c r="J20" i="20"/>
  <c r="J22" i="20"/>
  <c r="J24" i="20"/>
  <c r="J26" i="20"/>
  <c r="J30" i="20"/>
  <c r="J34" i="20"/>
  <c r="J38" i="20"/>
  <c r="J42" i="20"/>
  <c r="J46" i="20"/>
  <c r="J50" i="20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J53" i="20"/>
  <c r="J49" i="20"/>
  <c r="J45" i="20"/>
  <c r="J41" i="20"/>
  <c r="J37" i="20"/>
  <c r="J33" i="20"/>
  <c r="J29" i="20"/>
  <c r="N25" i="20"/>
  <c r="N24" i="20"/>
  <c r="N23" i="20"/>
  <c r="N22" i="20"/>
  <c r="N21" i="20"/>
  <c r="N20" i="20"/>
  <c r="N19" i="20"/>
  <c r="N18" i="20"/>
  <c r="N17" i="20"/>
  <c r="J51" i="20"/>
  <c r="J47" i="20"/>
  <c r="J43" i="20"/>
  <c r="J39" i="20"/>
  <c r="J35" i="20"/>
  <c r="J31" i="20"/>
  <c r="J27" i="20"/>
  <c r="J11" i="20"/>
  <c r="N13" i="20"/>
  <c r="L14" i="20"/>
  <c r="J15" i="20"/>
  <c r="H26" i="18"/>
  <c r="L12" i="18"/>
  <c r="L10" i="18"/>
  <c r="I12" i="18"/>
  <c r="M12" i="18"/>
  <c r="L11" i="18"/>
  <c r="H13" i="18"/>
  <c r="H14" i="18"/>
  <c r="N54" i="18"/>
  <c r="N53" i="18"/>
  <c r="N52" i="18"/>
  <c r="N51" i="18"/>
  <c r="N50" i="18"/>
  <c r="N49" i="18"/>
  <c r="J10" i="18"/>
  <c r="K10" i="18" s="1"/>
  <c r="J11" i="18"/>
  <c r="M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N28" i="18"/>
  <c r="N30" i="18"/>
  <c r="N32" i="18"/>
  <c r="N34" i="18"/>
  <c r="N36" i="18"/>
  <c r="N38" i="18"/>
  <c r="N40" i="18"/>
  <c r="N42" i="18"/>
  <c r="N44" i="18"/>
  <c r="N46" i="18"/>
  <c r="N48" i="18"/>
  <c r="J52" i="18"/>
  <c r="H12" i="18"/>
  <c r="L14" i="18"/>
  <c r="N31" i="18"/>
  <c r="N33" i="18"/>
  <c r="N35" i="18"/>
  <c r="N37" i="18"/>
  <c r="N39" i="18"/>
  <c r="N41" i="18"/>
  <c r="N43" i="18"/>
  <c r="N45" i="18"/>
  <c r="N47" i="18"/>
  <c r="J50" i="18"/>
  <c r="J54" i="18"/>
  <c r="N10" i="18"/>
  <c r="I11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7" i="18"/>
  <c r="J29" i="18"/>
  <c r="J30" i="18"/>
  <c r="J32" i="18"/>
  <c r="J34" i="18"/>
  <c r="J36" i="18"/>
  <c r="J38" i="18"/>
  <c r="J40" i="18"/>
  <c r="J42" i="18"/>
  <c r="J44" i="18"/>
  <c r="J46" i="18"/>
  <c r="J48" i="18"/>
  <c r="J49" i="18"/>
  <c r="J53" i="18"/>
  <c r="J19" i="17"/>
  <c r="H10" i="17"/>
  <c r="L12" i="17"/>
  <c r="J15" i="17"/>
  <c r="J23" i="17"/>
  <c r="L10" i="17"/>
  <c r="H11" i="17"/>
  <c r="J14" i="17"/>
  <c r="J18" i="17"/>
  <c r="J22" i="17"/>
  <c r="J26" i="17"/>
  <c r="J30" i="17"/>
  <c r="J34" i="17"/>
  <c r="J38" i="17"/>
  <c r="J42" i="17"/>
  <c r="J53" i="17"/>
  <c r="N50" i="17"/>
  <c r="J48" i="17"/>
  <c r="N46" i="17"/>
  <c r="J44" i="17"/>
  <c r="N42" i="17"/>
  <c r="J40" i="17"/>
  <c r="N38" i="17"/>
  <c r="J36" i="17"/>
  <c r="N26" i="17"/>
  <c r="N54" i="17"/>
  <c r="O54" i="17" s="1"/>
  <c r="N52" i="17"/>
  <c r="J51" i="17"/>
  <c r="N49" i="17"/>
  <c r="J47" i="17"/>
  <c r="N45" i="17"/>
  <c r="J43" i="17"/>
  <c r="N41" i="17"/>
  <c r="J39" i="17"/>
  <c r="N37" i="17"/>
  <c r="J35" i="17"/>
  <c r="N33" i="17"/>
  <c r="J31" i="17"/>
  <c r="J27" i="17"/>
  <c r="J54" i="17"/>
  <c r="J52" i="17"/>
  <c r="J50" i="17"/>
  <c r="N48" i="17"/>
  <c r="N53" i="17"/>
  <c r="N51" i="17"/>
  <c r="J49" i="17"/>
  <c r="N47" i="17"/>
  <c r="J45" i="17"/>
  <c r="N43" i="17"/>
  <c r="J41" i="17"/>
  <c r="N39" i="17"/>
  <c r="J37" i="17"/>
  <c r="N35" i="17"/>
  <c r="J33" i="17"/>
  <c r="N31" i="17"/>
  <c r="J29" i="17"/>
  <c r="N27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34" i="17"/>
  <c r="J32" i="17"/>
  <c r="N30" i="17"/>
  <c r="J28" i="17"/>
  <c r="N29" i="17"/>
  <c r="J10" i="17"/>
  <c r="J11" i="17"/>
  <c r="J12" i="17"/>
  <c r="J13" i="17"/>
  <c r="J17" i="17"/>
  <c r="J21" i="17"/>
  <c r="J25" i="17"/>
  <c r="I12" i="17"/>
  <c r="M12" i="17"/>
  <c r="J16" i="17"/>
  <c r="J20" i="17"/>
  <c r="J24" i="17"/>
  <c r="N28" i="17"/>
  <c r="N32" i="17"/>
  <c r="N36" i="17"/>
  <c r="N40" i="17"/>
  <c r="N44" i="17"/>
  <c r="H12" i="17"/>
  <c r="I11" i="17"/>
  <c r="H13" i="17"/>
  <c r="N11" i="1"/>
  <c r="G7" i="16"/>
  <c r="L4" i="15"/>
  <c r="K12" i="20" l="1"/>
  <c r="K10" i="21"/>
  <c r="K10" i="17"/>
  <c r="O10" i="21"/>
  <c r="K11" i="17"/>
  <c r="K12" i="17"/>
  <c r="K12" i="18"/>
  <c r="O12" i="18"/>
  <c r="O11" i="18"/>
  <c r="O10" i="17"/>
  <c r="O12" i="17"/>
  <c r="O10" i="18"/>
  <c r="O12" i="20"/>
  <c r="L21" i="21"/>
  <c r="H21" i="21"/>
  <c r="L30" i="21"/>
  <c r="H30" i="21"/>
  <c r="L42" i="21"/>
  <c r="H42" i="21"/>
  <c r="L50" i="21"/>
  <c r="H50" i="21"/>
  <c r="L12" i="21"/>
  <c r="O12" i="21" s="1"/>
  <c r="H12" i="21"/>
  <c r="K12" i="21" s="1"/>
  <c r="L20" i="21"/>
  <c r="H20" i="21"/>
  <c r="L31" i="21"/>
  <c r="H31" i="21"/>
  <c r="L39" i="21"/>
  <c r="H39" i="21"/>
  <c r="L47" i="21"/>
  <c r="H47" i="21"/>
  <c r="L13" i="21"/>
  <c r="O13" i="21" s="1"/>
  <c r="H13" i="21"/>
  <c r="K13" i="21" s="1"/>
  <c r="L26" i="21"/>
  <c r="H26" i="21"/>
  <c r="L22" i="21"/>
  <c r="H22" i="21"/>
  <c r="K22" i="21" s="1"/>
  <c r="L18" i="21"/>
  <c r="H18" i="21"/>
  <c r="L29" i="21"/>
  <c r="H29" i="21"/>
  <c r="L33" i="21"/>
  <c r="H33" i="21"/>
  <c r="L37" i="21"/>
  <c r="H37" i="21"/>
  <c r="L41" i="21"/>
  <c r="H41" i="21"/>
  <c r="L45" i="21"/>
  <c r="H45" i="21"/>
  <c r="L49" i="21"/>
  <c r="H49" i="21"/>
  <c r="L53" i="21"/>
  <c r="H53" i="21"/>
  <c r="L11" i="21"/>
  <c r="O11" i="21" s="1"/>
  <c r="H11" i="21"/>
  <c r="K11" i="21" s="1"/>
  <c r="L38" i="21"/>
  <c r="H38" i="21"/>
  <c r="L16" i="21"/>
  <c r="H16" i="21"/>
  <c r="L43" i="21"/>
  <c r="H43" i="21"/>
  <c r="L25" i="21"/>
  <c r="H25" i="21"/>
  <c r="L17" i="21"/>
  <c r="H17" i="21"/>
  <c r="L34" i="21"/>
  <c r="H34" i="21"/>
  <c r="L46" i="21"/>
  <c r="H46" i="21"/>
  <c r="L54" i="21"/>
  <c r="H54" i="21"/>
  <c r="L24" i="21"/>
  <c r="H24" i="21"/>
  <c r="L27" i="21"/>
  <c r="H27" i="21"/>
  <c r="L35" i="21"/>
  <c r="H35" i="21"/>
  <c r="L51" i="21"/>
  <c r="H51" i="21"/>
  <c r="M14" i="21"/>
  <c r="O14" i="21" s="1"/>
  <c r="I14" i="21"/>
  <c r="K14" i="21" s="1"/>
  <c r="L23" i="21"/>
  <c r="H23" i="21"/>
  <c r="L19" i="21"/>
  <c r="H19" i="21"/>
  <c r="L15" i="21"/>
  <c r="H15" i="21"/>
  <c r="L28" i="21"/>
  <c r="H28" i="21"/>
  <c r="L32" i="21"/>
  <c r="H32" i="21"/>
  <c r="L36" i="21"/>
  <c r="H36" i="21"/>
  <c r="L40" i="21"/>
  <c r="H40" i="21"/>
  <c r="L44" i="21"/>
  <c r="H44" i="21"/>
  <c r="L48" i="21"/>
  <c r="H48" i="21"/>
  <c r="L52" i="21"/>
  <c r="H52" i="21"/>
  <c r="H42" i="20"/>
  <c r="L42" i="20"/>
  <c r="L26" i="20"/>
  <c r="H26" i="20"/>
  <c r="L18" i="20"/>
  <c r="H18" i="20"/>
  <c r="H32" i="20"/>
  <c r="L32" i="20"/>
  <c r="H15" i="20"/>
  <c r="L15" i="20"/>
  <c r="H11" i="20"/>
  <c r="K11" i="20" s="1"/>
  <c r="L11" i="20"/>
  <c r="O11" i="20" s="1"/>
  <c r="H44" i="20"/>
  <c r="L44" i="20"/>
  <c r="H23" i="20"/>
  <c r="L23" i="20"/>
  <c r="L31" i="20"/>
  <c r="H31" i="20"/>
  <c r="L47" i="20"/>
  <c r="H47" i="20"/>
  <c r="L37" i="20"/>
  <c r="H37" i="20"/>
  <c r="L53" i="20"/>
  <c r="H53" i="20"/>
  <c r="M13" i="20"/>
  <c r="O13" i="20" s="1"/>
  <c r="I13" i="20"/>
  <c r="K13" i="20" s="1"/>
  <c r="H54" i="20"/>
  <c r="L54" i="20"/>
  <c r="H38" i="20"/>
  <c r="L38" i="20"/>
  <c r="L24" i="20"/>
  <c r="H24" i="20"/>
  <c r="H16" i="20"/>
  <c r="L16" i="20"/>
  <c r="H28" i="20"/>
  <c r="L28" i="20"/>
  <c r="H40" i="20"/>
  <c r="L40" i="20"/>
  <c r="H19" i="20"/>
  <c r="L19" i="20"/>
  <c r="L35" i="20"/>
  <c r="H35" i="20"/>
  <c r="L51" i="20"/>
  <c r="H51" i="20"/>
  <c r="L41" i="20"/>
  <c r="H41" i="20"/>
  <c r="H50" i="20"/>
  <c r="L50" i="20"/>
  <c r="H34" i="20"/>
  <c r="L34" i="20"/>
  <c r="L22" i="20"/>
  <c r="H22" i="20"/>
  <c r="H21" i="20"/>
  <c r="L21" i="20"/>
  <c r="H52" i="20"/>
  <c r="L52" i="20"/>
  <c r="H36" i="20"/>
  <c r="L36" i="20"/>
  <c r="L39" i="20"/>
  <c r="H39" i="20"/>
  <c r="L29" i="20"/>
  <c r="H29" i="20"/>
  <c r="L45" i="20"/>
  <c r="H45" i="20"/>
  <c r="H46" i="20"/>
  <c r="L46" i="20"/>
  <c r="H30" i="20"/>
  <c r="L30" i="20"/>
  <c r="L20" i="20"/>
  <c r="H20" i="20"/>
  <c r="H48" i="20"/>
  <c r="L48" i="20"/>
  <c r="H25" i="20"/>
  <c r="L25" i="20"/>
  <c r="L27" i="20"/>
  <c r="H27" i="20"/>
  <c r="L43" i="20"/>
  <c r="H43" i="20"/>
  <c r="L33" i="20"/>
  <c r="H33" i="20"/>
  <c r="L49" i="20"/>
  <c r="H49" i="20"/>
  <c r="L26" i="18"/>
  <c r="H11" i="18"/>
  <c r="K11" i="18" s="1"/>
  <c r="L32" i="18"/>
  <c r="H32" i="18"/>
  <c r="L44" i="18"/>
  <c r="H44" i="18"/>
  <c r="L19" i="18"/>
  <c r="H19" i="18"/>
  <c r="L27" i="18"/>
  <c r="H27" i="18"/>
  <c r="L31" i="18"/>
  <c r="H31" i="18"/>
  <c r="L35" i="18"/>
  <c r="H35" i="18"/>
  <c r="L39" i="18"/>
  <c r="H39" i="18"/>
  <c r="L43" i="18"/>
  <c r="H43" i="18"/>
  <c r="L47" i="18"/>
  <c r="H47" i="18"/>
  <c r="L51" i="18"/>
  <c r="H51" i="18"/>
  <c r="L24" i="18"/>
  <c r="H24" i="18"/>
  <c r="L20" i="18"/>
  <c r="H20" i="18"/>
  <c r="H16" i="18"/>
  <c r="L16" i="18"/>
  <c r="I13" i="18"/>
  <c r="K13" i="18" s="1"/>
  <c r="M13" i="18"/>
  <c r="O13" i="18" s="1"/>
  <c r="L36" i="18"/>
  <c r="H36" i="18"/>
  <c r="L52" i="18"/>
  <c r="H52" i="18"/>
  <c r="L23" i="18"/>
  <c r="H23" i="18"/>
  <c r="L29" i="18"/>
  <c r="H29" i="18"/>
  <c r="L33" i="18"/>
  <c r="H33" i="18"/>
  <c r="L37" i="18"/>
  <c r="H37" i="18"/>
  <c r="L41" i="18"/>
  <c r="H41" i="18"/>
  <c r="L45" i="18"/>
  <c r="H45" i="18"/>
  <c r="L49" i="18"/>
  <c r="H49" i="18"/>
  <c r="L53" i="18"/>
  <c r="H53" i="18"/>
  <c r="L22" i="18"/>
  <c r="H22" i="18"/>
  <c r="L18" i="18"/>
  <c r="H18" i="18"/>
  <c r="L28" i="18"/>
  <c r="H28" i="18"/>
  <c r="L40" i="18"/>
  <c r="H40" i="18"/>
  <c r="L48" i="18"/>
  <c r="H48" i="18"/>
  <c r="L15" i="18"/>
  <c r="H15" i="18"/>
  <c r="L30" i="18"/>
  <c r="H30" i="18"/>
  <c r="L34" i="18"/>
  <c r="H34" i="18"/>
  <c r="L38" i="18"/>
  <c r="H38" i="18"/>
  <c r="L42" i="18"/>
  <c r="H42" i="18"/>
  <c r="L46" i="18"/>
  <c r="H46" i="18"/>
  <c r="L50" i="18"/>
  <c r="H50" i="18"/>
  <c r="L54" i="18"/>
  <c r="H54" i="18"/>
  <c r="L25" i="18"/>
  <c r="H25" i="18"/>
  <c r="L21" i="18"/>
  <c r="H21" i="18"/>
  <c r="L17" i="18"/>
  <c r="H17" i="18"/>
  <c r="L11" i="17"/>
  <c r="O11" i="17" s="1"/>
  <c r="L14" i="17"/>
  <c r="H14" i="17"/>
  <c r="I13" i="17"/>
  <c r="K13" i="17" s="1"/>
  <c r="M13" i="17"/>
  <c r="O13" i="17" s="1"/>
  <c r="J53" i="1"/>
  <c r="J49" i="1"/>
  <c r="J45" i="1"/>
  <c r="J41" i="1"/>
  <c r="J37" i="1"/>
  <c r="J33" i="1"/>
  <c r="J29" i="1"/>
  <c r="J25" i="1"/>
  <c r="J21" i="1"/>
  <c r="J17" i="1"/>
  <c r="J13" i="1"/>
  <c r="N54" i="1"/>
  <c r="O54" i="1" s="1"/>
  <c r="N50" i="1"/>
  <c r="N46" i="1"/>
  <c r="N42" i="1"/>
  <c r="N38" i="1"/>
  <c r="N34" i="1"/>
  <c r="N30" i="1"/>
  <c r="N26" i="1"/>
  <c r="N22" i="1"/>
  <c r="N18" i="1"/>
  <c r="N14" i="1"/>
  <c r="J52" i="1"/>
  <c r="J48" i="1"/>
  <c r="J44" i="1"/>
  <c r="J40" i="1"/>
  <c r="J36" i="1"/>
  <c r="J32" i="1"/>
  <c r="J28" i="1"/>
  <c r="J24" i="1"/>
  <c r="J20" i="1"/>
  <c r="J16" i="1"/>
  <c r="J12" i="1"/>
  <c r="N53" i="1"/>
  <c r="O53" i="1" s="1"/>
  <c r="N49" i="1"/>
  <c r="N45" i="1"/>
  <c r="N41" i="1"/>
  <c r="N37" i="1"/>
  <c r="N33" i="1"/>
  <c r="N29" i="1"/>
  <c r="N25" i="1"/>
  <c r="N21" i="1"/>
  <c r="N17" i="1"/>
  <c r="N13" i="1"/>
  <c r="J10" i="1"/>
  <c r="J51" i="1"/>
  <c r="J47" i="1"/>
  <c r="J43" i="1"/>
  <c r="J39" i="1"/>
  <c r="J35" i="1"/>
  <c r="J31" i="1"/>
  <c r="J27" i="1"/>
  <c r="J23" i="1"/>
  <c r="J19" i="1"/>
  <c r="J15" i="1"/>
  <c r="J11" i="1"/>
  <c r="N52" i="1"/>
  <c r="O52" i="1" s="1"/>
  <c r="N48" i="1"/>
  <c r="N44" i="1"/>
  <c r="N40" i="1"/>
  <c r="N36" i="1"/>
  <c r="N32" i="1"/>
  <c r="N28" i="1"/>
  <c r="N24" i="1"/>
  <c r="N20" i="1"/>
  <c r="N16" i="1"/>
  <c r="N12" i="1"/>
  <c r="J54" i="1"/>
  <c r="J50" i="1"/>
  <c r="J46" i="1"/>
  <c r="J42" i="1"/>
  <c r="J38" i="1"/>
  <c r="J34" i="1"/>
  <c r="J30" i="1"/>
  <c r="J26" i="1"/>
  <c r="J22" i="1"/>
  <c r="J18" i="1"/>
  <c r="J14" i="1"/>
  <c r="N10" i="1"/>
  <c r="O10" i="1" s="1"/>
  <c r="N51" i="1"/>
  <c r="N47" i="1"/>
  <c r="N43" i="1"/>
  <c r="N39" i="1"/>
  <c r="N35" i="1"/>
  <c r="N31" i="1"/>
  <c r="N27" i="1"/>
  <c r="N23" i="1"/>
  <c r="N19" i="1"/>
  <c r="N15" i="1"/>
  <c r="M15" i="21" l="1"/>
  <c r="O15" i="21" s="1"/>
  <c r="I15" i="21"/>
  <c r="K15" i="21" s="1"/>
  <c r="M14" i="20"/>
  <c r="O14" i="20" s="1"/>
  <c r="I14" i="20"/>
  <c r="K14" i="20" s="1"/>
  <c r="I14" i="18"/>
  <c r="K14" i="18" s="1"/>
  <c r="M14" i="18"/>
  <c r="O14" i="18" s="1"/>
  <c r="H17" i="17"/>
  <c r="L17" i="17"/>
  <c r="L21" i="17"/>
  <c r="H21" i="17"/>
  <c r="L15" i="17"/>
  <c r="H15" i="17"/>
  <c r="L28" i="17"/>
  <c r="H28" i="17"/>
  <c r="L32" i="17"/>
  <c r="H32" i="17"/>
  <c r="L36" i="17"/>
  <c r="H36" i="17"/>
  <c r="L40" i="17"/>
  <c r="H40" i="17"/>
  <c r="L44" i="17"/>
  <c r="H44" i="17"/>
  <c r="L48" i="17"/>
  <c r="H48" i="17"/>
  <c r="L52" i="17"/>
  <c r="H52" i="17"/>
  <c r="H16" i="17"/>
  <c r="L16" i="17"/>
  <c r="L20" i="17"/>
  <c r="H20" i="17"/>
  <c r="L27" i="17"/>
  <c r="H27" i="17"/>
  <c r="L35" i="17"/>
  <c r="H35" i="17"/>
  <c r="L43" i="17"/>
  <c r="H43" i="17"/>
  <c r="L47" i="17"/>
  <c r="H47" i="17"/>
  <c r="L18" i="17"/>
  <c r="H18" i="17"/>
  <c r="L22" i="17"/>
  <c r="H22" i="17"/>
  <c r="L25" i="17"/>
  <c r="H25" i="17"/>
  <c r="L29" i="17"/>
  <c r="H29" i="17"/>
  <c r="L33" i="17"/>
  <c r="H33" i="17"/>
  <c r="L37" i="17"/>
  <c r="H37" i="17"/>
  <c r="L41" i="17"/>
  <c r="H41" i="17"/>
  <c r="L45" i="17"/>
  <c r="H45" i="17"/>
  <c r="L49" i="17"/>
  <c r="H49" i="17"/>
  <c r="L53" i="17"/>
  <c r="H53" i="17"/>
  <c r="I14" i="17"/>
  <c r="K14" i="17" s="1"/>
  <c r="M14" i="17"/>
  <c r="O14" i="17" s="1"/>
  <c r="L19" i="17"/>
  <c r="H19" i="17"/>
  <c r="L23" i="17"/>
  <c r="H23" i="17"/>
  <c r="L26" i="17"/>
  <c r="H26" i="17"/>
  <c r="L30" i="17"/>
  <c r="H30" i="17"/>
  <c r="L34" i="17"/>
  <c r="H34" i="17"/>
  <c r="L38" i="17"/>
  <c r="H38" i="17"/>
  <c r="L42" i="17"/>
  <c r="H42" i="17"/>
  <c r="L46" i="17"/>
  <c r="H46" i="17"/>
  <c r="L50" i="17"/>
  <c r="H50" i="17"/>
  <c r="L54" i="17"/>
  <c r="H54" i="17"/>
  <c r="L24" i="17"/>
  <c r="H24" i="17"/>
  <c r="L31" i="17"/>
  <c r="H31" i="17"/>
  <c r="L39" i="17"/>
  <c r="H39" i="17"/>
  <c r="L51" i="17"/>
  <c r="H51" i="17"/>
  <c r="J8" i="15"/>
  <c r="M16" i="21" l="1"/>
  <c r="O16" i="21" s="1"/>
  <c r="I16" i="21"/>
  <c r="K16" i="21" s="1"/>
  <c r="M15" i="20"/>
  <c r="O15" i="20" s="1"/>
  <c r="I15" i="20"/>
  <c r="K15" i="20" s="1"/>
  <c r="I15" i="18"/>
  <c r="K15" i="18" s="1"/>
  <c r="M15" i="18"/>
  <c r="O15" i="18" s="1"/>
  <c r="I15" i="17"/>
  <c r="K15" i="17" s="1"/>
  <c r="M15" i="17"/>
  <c r="O15" i="17" s="1"/>
  <c r="D21" i="16"/>
  <c r="G21" i="16" s="1"/>
  <c r="L6" i="16"/>
  <c r="G8" i="16"/>
  <c r="E6" i="16"/>
  <c r="F6" i="16"/>
  <c r="D7" i="16"/>
  <c r="F31" i="15"/>
  <c r="F40" i="15" s="1"/>
  <c r="F16" i="15"/>
  <c r="F27" i="15" s="1"/>
  <c r="D11" i="1"/>
  <c r="H11" i="1" s="1"/>
  <c r="D28" i="1"/>
  <c r="L28" i="1" s="1"/>
  <c r="H8" i="1"/>
  <c r="O6" i="1"/>
  <c r="O5" i="1"/>
  <c r="H12" i="1"/>
  <c r="D13" i="1"/>
  <c r="H13" i="1" s="1"/>
  <c r="H14" i="1"/>
  <c r="D15" i="1"/>
  <c r="H15" i="1" s="1"/>
  <c r="D16" i="1"/>
  <c r="D17" i="1"/>
  <c r="D18" i="1"/>
  <c r="D19" i="1"/>
  <c r="H19" i="1" s="1"/>
  <c r="D20" i="1"/>
  <c r="D21" i="1"/>
  <c r="D22" i="1"/>
  <c r="D23" i="1"/>
  <c r="H23" i="1" s="1"/>
  <c r="D24" i="1"/>
  <c r="D25" i="1"/>
  <c r="D26" i="1"/>
  <c r="H26" i="1" s="1"/>
  <c r="D27" i="1"/>
  <c r="H27" i="1" s="1"/>
  <c r="D29" i="1"/>
  <c r="H29" i="1" s="1"/>
  <c r="D30" i="1"/>
  <c r="H30" i="1" s="1"/>
  <c r="D31" i="1"/>
  <c r="H31" i="1" s="1"/>
  <c r="D32" i="1"/>
  <c r="D33" i="1"/>
  <c r="H33" i="1" s="1"/>
  <c r="D34" i="1"/>
  <c r="D35" i="1"/>
  <c r="H35" i="1" s="1"/>
  <c r="D36" i="1"/>
  <c r="D37" i="1"/>
  <c r="H37" i="1" s="1"/>
  <c r="D38" i="1"/>
  <c r="D39" i="1"/>
  <c r="H39" i="1" s="1"/>
  <c r="D40" i="1"/>
  <c r="D41" i="1"/>
  <c r="H41" i="1" s="1"/>
  <c r="D42" i="1"/>
  <c r="D43" i="1"/>
  <c r="H43" i="1" s="1"/>
  <c r="D44" i="1"/>
  <c r="D45" i="1"/>
  <c r="H45" i="1" s="1"/>
  <c r="D46" i="1"/>
  <c r="D47" i="1"/>
  <c r="H47" i="1" s="1"/>
  <c r="D48" i="1"/>
  <c r="D49" i="1"/>
  <c r="H49" i="1" s="1"/>
  <c r="D50" i="1"/>
  <c r="D51" i="1"/>
  <c r="H51" i="1" s="1"/>
  <c r="D52" i="1"/>
  <c r="D53" i="1"/>
  <c r="H53" i="1" s="1"/>
  <c r="D54" i="1"/>
  <c r="H10" i="1"/>
  <c r="K10" i="1" s="1"/>
  <c r="L14" i="1"/>
  <c r="D23" i="16" l="1"/>
  <c r="M17" i="21"/>
  <c r="O17" i="21" s="1"/>
  <c r="I17" i="21"/>
  <c r="K17" i="21" s="1"/>
  <c r="M16" i="20"/>
  <c r="O16" i="20" s="1"/>
  <c r="I16" i="20"/>
  <c r="K16" i="20" s="1"/>
  <c r="I16" i="18"/>
  <c r="K16" i="18" s="1"/>
  <c r="M16" i="18"/>
  <c r="O16" i="18" s="1"/>
  <c r="I16" i="17"/>
  <c r="K16" i="17" s="1"/>
  <c r="M16" i="17"/>
  <c r="O16" i="17" s="1"/>
  <c r="L29" i="1"/>
  <c r="L41" i="1"/>
  <c r="L12" i="1"/>
  <c r="H28" i="1"/>
  <c r="L11" i="1"/>
  <c r="L19" i="1"/>
  <c r="L37" i="1"/>
  <c r="L45" i="1"/>
  <c r="L51" i="1"/>
  <c r="L31" i="1"/>
  <c r="G23" i="16"/>
  <c r="L49" i="1"/>
  <c r="L35" i="1"/>
  <c r="L26" i="1"/>
  <c r="L30" i="1"/>
  <c r="L23" i="1"/>
  <c r="L53" i="1"/>
  <c r="L43" i="1"/>
  <c r="L33" i="1"/>
  <c r="L15" i="1"/>
  <c r="F26" i="15"/>
  <c r="F18" i="15"/>
  <c r="F19" i="15"/>
  <c r="K19" i="15" s="1"/>
  <c r="F23" i="15"/>
  <c r="F24" i="15"/>
  <c r="J24" i="15" s="1"/>
  <c r="L47" i="1"/>
  <c r="L39" i="1"/>
  <c r="L27" i="1"/>
  <c r="J40" i="15"/>
  <c r="I40" i="15"/>
  <c r="K40" i="15"/>
  <c r="G20" i="16"/>
  <c r="D22" i="16"/>
  <c r="G22" i="16" s="1"/>
  <c r="D56" i="16"/>
  <c r="G56" i="16" s="1"/>
  <c r="F39" i="15"/>
  <c r="I39" i="15" s="1"/>
  <c r="J20" i="16"/>
  <c r="F33" i="15"/>
  <c r="I33" i="15" s="1"/>
  <c r="F36" i="15"/>
  <c r="F41" i="15"/>
  <c r="F35" i="15"/>
  <c r="H54" i="1"/>
  <c r="L54" i="1"/>
  <c r="H46" i="1"/>
  <c r="L46" i="1"/>
  <c r="H38" i="1"/>
  <c r="L38" i="1"/>
  <c r="H21" i="1"/>
  <c r="L21" i="1"/>
  <c r="H18" i="1"/>
  <c r="D13" i="16"/>
  <c r="J10" i="16"/>
  <c r="G10" i="16"/>
  <c r="I24" i="15"/>
  <c r="L18" i="1"/>
  <c r="L48" i="1"/>
  <c r="H48" i="1"/>
  <c r="L40" i="1"/>
  <c r="H40" i="1"/>
  <c r="L32" i="1"/>
  <c r="H32" i="1"/>
  <c r="L17" i="1"/>
  <c r="H17" i="1"/>
  <c r="H50" i="1"/>
  <c r="L50" i="1"/>
  <c r="L42" i="1"/>
  <c r="H42" i="1"/>
  <c r="H34" i="1"/>
  <c r="L34" i="1"/>
  <c r="L13" i="1"/>
  <c r="L52" i="1"/>
  <c r="H52" i="1"/>
  <c r="L44" i="1"/>
  <c r="H44" i="1"/>
  <c r="L36" i="1"/>
  <c r="H36" i="1"/>
  <c r="H25" i="1"/>
  <c r="L25" i="1"/>
  <c r="H22" i="1"/>
  <c r="L22" i="1"/>
  <c r="H20" i="1"/>
  <c r="L20" i="1"/>
  <c r="H24" i="1"/>
  <c r="L24" i="1"/>
  <c r="H16" i="1"/>
  <c r="L16" i="1"/>
  <c r="J21" i="16"/>
  <c r="J26" i="15"/>
  <c r="J36" i="15"/>
  <c r="K36" i="15"/>
  <c r="I36" i="15"/>
  <c r="K23" i="15"/>
  <c r="J23" i="15"/>
  <c r="I23" i="15"/>
  <c r="J23" i="16"/>
  <c r="F21" i="15"/>
  <c r="F25" i="15"/>
  <c r="F22" i="15"/>
  <c r="F28" i="15"/>
  <c r="F20" i="15"/>
  <c r="F34" i="15"/>
  <c r="F38" i="15"/>
  <c r="F42" i="15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F43" i="15"/>
  <c r="F37" i="15"/>
  <c r="J56" i="16" l="1"/>
  <c r="M18" i="21"/>
  <c r="O18" i="21" s="1"/>
  <c r="I18" i="21"/>
  <c r="K18" i="21" s="1"/>
  <c r="I17" i="20"/>
  <c r="K17" i="20" s="1"/>
  <c r="M17" i="20"/>
  <c r="O17" i="20" s="1"/>
  <c r="I17" i="18"/>
  <c r="K17" i="18" s="1"/>
  <c r="M17" i="18"/>
  <c r="O17" i="18" s="1"/>
  <c r="I17" i="17"/>
  <c r="K17" i="17" s="1"/>
  <c r="M17" i="17"/>
  <c r="O17" i="17" s="1"/>
  <c r="J22" i="16"/>
  <c r="I18" i="15"/>
  <c r="K18" i="15"/>
  <c r="K39" i="15"/>
  <c r="I35" i="15"/>
  <c r="J35" i="15"/>
  <c r="K35" i="15"/>
  <c r="K26" i="15"/>
  <c r="I26" i="15"/>
  <c r="J33" i="15"/>
  <c r="K24" i="15"/>
  <c r="J39" i="15"/>
  <c r="K41" i="15"/>
  <c r="I41" i="15"/>
  <c r="J41" i="15"/>
  <c r="J18" i="15"/>
  <c r="K33" i="15"/>
  <c r="J19" i="15"/>
  <c r="I19" i="15"/>
  <c r="G25" i="16"/>
  <c r="J25" i="16"/>
  <c r="G29" i="16"/>
  <c r="J29" i="16"/>
  <c r="G33" i="16"/>
  <c r="J33" i="16"/>
  <c r="G37" i="16"/>
  <c r="J37" i="16"/>
  <c r="G41" i="16"/>
  <c r="J41" i="16"/>
  <c r="G45" i="16"/>
  <c r="J45" i="16"/>
  <c r="G49" i="16"/>
  <c r="J49" i="16"/>
  <c r="G53" i="16"/>
  <c r="J53" i="16"/>
  <c r="J38" i="15"/>
  <c r="I38" i="15"/>
  <c r="K38" i="15"/>
  <c r="K27" i="15"/>
  <c r="I27" i="15"/>
  <c r="J27" i="15"/>
  <c r="G19" i="16"/>
  <c r="J19" i="16"/>
  <c r="G11" i="16"/>
  <c r="J11" i="16"/>
  <c r="G15" i="16"/>
  <c r="J15" i="16"/>
  <c r="I37" i="15"/>
  <c r="K37" i="15"/>
  <c r="J37" i="15"/>
  <c r="G26" i="16"/>
  <c r="J26" i="16"/>
  <c r="G30" i="16"/>
  <c r="J30" i="16"/>
  <c r="G34" i="16"/>
  <c r="J34" i="16"/>
  <c r="G38" i="16"/>
  <c r="J38" i="16"/>
  <c r="G42" i="16"/>
  <c r="J42" i="16"/>
  <c r="G46" i="16"/>
  <c r="J46" i="16"/>
  <c r="G50" i="16"/>
  <c r="J50" i="16"/>
  <c r="G54" i="16"/>
  <c r="J54" i="16"/>
  <c r="J34" i="15"/>
  <c r="K34" i="15"/>
  <c r="I34" i="15"/>
  <c r="J22" i="15"/>
  <c r="K22" i="15"/>
  <c r="I22" i="15"/>
  <c r="E11" i="1"/>
  <c r="G11" i="1" s="1"/>
  <c r="G12" i="16"/>
  <c r="J12" i="16"/>
  <c r="G16" i="16"/>
  <c r="J16" i="16"/>
  <c r="I43" i="15"/>
  <c r="K43" i="15"/>
  <c r="J43" i="15"/>
  <c r="G27" i="16"/>
  <c r="J27" i="16"/>
  <c r="G31" i="16"/>
  <c r="J31" i="16"/>
  <c r="G35" i="16"/>
  <c r="J35" i="16"/>
  <c r="G39" i="16"/>
  <c r="J39" i="16"/>
  <c r="G43" i="16"/>
  <c r="J43" i="16"/>
  <c r="G47" i="16"/>
  <c r="J47" i="16"/>
  <c r="G51" i="16"/>
  <c r="J51" i="16"/>
  <c r="G55" i="16"/>
  <c r="J55" i="16"/>
  <c r="I20" i="15"/>
  <c r="K20" i="15"/>
  <c r="J20" i="15"/>
  <c r="I25" i="15"/>
  <c r="J25" i="15"/>
  <c r="K25" i="15"/>
  <c r="G13" i="16"/>
  <c r="J13" i="16"/>
  <c r="G17" i="16"/>
  <c r="J17" i="16"/>
  <c r="G24" i="16"/>
  <c r="J24" i="16"/>
  <c r="G28" i="16"/>
  <c r="J28" i="16"/>
  <c r="G32" i="16"/>
  <c r="J32" i="16"/>
  <c r="G36" i="16"/>
  <c r="J36" i="16"/>
  <c r="G40" i="16"/>
  <c r="J40" i="16"/>
  <c r="G44" i="16"/>
  <c r="J44" i="16"/>
  <c r="G48" i="16"/>
  <c r="J48" i="16"/>
  <c r="G52" i="16"/>
  <c r="J52" i="16"/>
  <c r="J42" i="15"/>
  <c r="I42" i="15"/>
  <c r="K42" i="15"/>
  <c r="K28" i="15"/>
  <c r="I28" i="15"/>
  <c r="J28" i="15"/>
  <c r="I21" i="15"/>
  <c r="K21" i="15"/>
  <c r="J21" i="15"/>
  <c r="G14" i="16"/>
  <c r="J14" i="16"/>
  <c r="G18" i="16"/>
  <c r="J18" i="16"/>
  <c r="M19" i="21" l="1"/>
  <c r="O19" i="21" s="1"/>
  <c r="I19" i="21"/>
  <c r="K19" i="21" s="1"/>
  <c r="I18" i="20"/>
  <c r="K18" i="20" s="1"/>
  <c r="M18" i="20"/>
  <c r="O18" i="20" s="1"/>
  <c r="I18" i="18"/>
  <c r="K18" i="18" s="1"/>
  <c r="M18" i="18"/>
  <c r="O18" i="18" s="1"/>
  <c r="I18" i="17"/>
  <c r="K18" i="17" s="1"/>
  <c r="M18" i="17"/>
  <c r="O18" i="17" s="1"/>
  <c r="M11" i="1"/>
  <c r="O11" i="1" s="1"/>
  <c r="E12" i="1"/>
  <c r="G12" i="1" s="1"/>
  <c r="I11" i="1"/>
  <c r="K11" i="1" s="1"/>
  <c r="H10" i="16"/>
  <c r="I10" i="16" s="1"/>
  <c r="E11" i="16"/>
  <c r="K10" i="16"/>
  <c r="L10" i="16" s="1"/>
  <c r="F10" i="16"/>
  <c r="M20" i="21" l="1"/>
  <c r="O20" i="21" s="1"/>
  <c r="I20" i="21"/>
  <c r="K20" i="21" s="1"/>
  <c r="I19" i="20"/>
  <c r="K19" i="20" s="1"/>
  <c r="M19" i="20"/>
  <c r="O19" i="20" s="1"/>
  <c r="I19" i="18"/>
  <c r="K19" i="18" s="1"/>
  <c r="M19" i="18"/>
  <c r="O19" i="18" s="1"/>
  <c r="I19" i="17"/>
  <c r="K19" i="17" s="1"/>
  <c r="M19" i="17"/>
  <c r="O19" i="17" s="1"/>
  <c r="E12" i="16"/>
  <c r="K11" i="16"/>
  <c r="L11" i="16" s="1"/>
  <c r="H11" i="16"/>
  <c r="I11" i="16" s="1"/>
  <c r="F11" i="16"/>
  <c r="E13" i="1"/>
  <c r="G13" i="1" s="1"/>
  <c r="M12" i="1"/>
  <c r="O12" i="1" s="1"/>
  <c r="I12" i="1"/>
  <c r="K12" i="1" s="1"/>
  <c r="M21" i="21" l="1"/>
  <c r="O21" i="21" s="1"/>
  <c r="I21" i="21"/>
  <c r="K21" i="21" s="1"/>
  <c r="I20" i="20"/>
  <c r="K20" i="20" s="1"/>
  <c r="M20" i="20"/>
  <c r="O20" i="20" s="1"/>
  <c r="I20" i="18"/>
  <c r="K20" i="18" s="1"/>
  <c r="M20" i="18"/>
  <c r="O20" i="18" s="1"/>
  <c r="I20" i="17"/>
  <c r="K20" i="17" s="1"/>
  <c r="M20" i="17"/>
  <c r="O20" i="17" s="1"/>
  <c r="I13" i="1"/>
  <c r="K13" i="1" s="1"/>
  <c r="E14" i="1"/>
  <c r="G14" i="1" s="1"/>
  <c r="M13" i="1"/>
  <c r="O13" i="1" s="1"/>
  <c r="H12" i="16"/>
  <c r="I12" i="16" s="1"/>
  <c r="K12" i="16"/>
  <c r="L12" i="16" s="1"/>
  <c r="E13" i="16"/>
  <c r="F12" i="16"/>
  <c r="M22" i="21" l="1"/>
  <c r="O22" i="21" s="1"/>
  <c r="I21" i="20"/>
  <c r="K21" i="20" s="1"/>
  <c r="M21" i="20"/>
  <c r="O21" i="20" s="1"/>
  <c r="I21" i="18"/>
  <c r="K21" i="18" s="1"/>
  <c r="M21" i="18"/>
  <c r="O21" i="18" s="1"/>
  <c r="I21" i="17"/>
  <c r="K21" i="17" s="1"/>
  <c r="M21" i="17"/>
  <c r="O21" i="17" s="1"/>
  <c r="E20" i="16"/>
  <c r="E14" i="16"/>
  <c r="K13" i="16"/>
  <c r="L13" i="16" s="1"/>
  <c r="H13" i="16"/>
  <c r="I13" i="16" s="1"/>
  <c r="F13" i="16"/>
  <c r="E15" i="1"/>
  <c r="G15" i="1" s="1"/>
  <c r="M14" i="1"/>
  <c r="O14" i="1" s="1"/>
  <c r="I14" i="1"/>
  <c r="K14" i="1" s="1"/>
  <c r="M23" i="21" l="1"/>
  <c r="O23" i="21" s="1"/>
  <c r="I23" i="21"/>
  <c r="K23" i="21" s="1"/>
  <c r="I22" i="20"/>
  <c r="K22" i="20" s="1"/>
  <c r="M22" i="20"/>
  <c r="O22" i="20" s="1"/>
  <c r="I22" i="18"/>
  <c r="K22" i="18" s="1"/>
  <c r="M22" i="18"/>
  <c r="O22" i="18" s="1"/>
  <c r="I22" i="17"/>
  <c r="K22" i="17" s="1"/>
  <c r="M22" i="17"/>
  <c r="O22" i="17" s="1"/>
  <c r="M15" i="1"/>
  <c r="O15" i="1" s="1"/>
  <c r="E16" i="1"/>
  <c r="G16" i="1" s="1"/>
  <c r="I15" i="1"/>
  <c r="K15" i="1" s="1"/>
  <c r="E15" i="16"/>
  <c r="H14" i="16"/>
  <c r="I14" i="16" s="1"/>
  <c r="K14" i="16"/>
  <c r="L14" i="16" s="1"/>
  <c r="F14" i="16"/>
  <c r="K20" i="16"/>
  <c r="L20" i="16" s="1"/>
  <c r="H20" i="16"/>
  <c r="I20" i="16" s="1"/>
  <c r="E21" i="16"/>
  <c r="F20" i="16"/>
  <c r="M24" i="21" l="1"/>
  <c r="O24" i="21" s="1"/>
  <c r="I24" i="21"/>
  <c r="K24" i="21" s="1"/>
  <c r="I23" i="20"/>
  <c r="K23" i="20" s="1"/>
  <c r="M23" i="20"/>
  <c r="O23" i="20" s="1"/>
  <c r="I23" i="18"/>
  <c r="K23" i="18" s="1"/>
  <c r="M23" i="18"/>
  <c r="O23" i="18" s="1"/>
  <c r="I23" i="17"/>
  <c r="K23" i="17" s="1"/>
  <c r="M23" i="17"/>
  <c r="O23" i="17" s="1"/>
  <c r="E17" i="1"/>
  <c r="G17" i="1" s="1"/>
  <c r="M16" i="1"/>
  <c r="O16" i="1" s="1"/>
  <c r="I16" i="1"/>
  <c r="K16" i="1" s="1"/>
  <c r="H21" i="16"/>
  <c r="I21" i="16" s="1"/>
  <c r="K21" i="16"/>
  <c r="L21" i="16" s="1"/>
  <c r="E22" i="16"/>
  <c r="F21" i="16"/>
  <c r="K15" i="16"/>
  <c r="L15" i="16" s="1"/>
  <c r="E16" i="16"/>
  <c r="H15" i="16"/>
  <c r="I15" i="16" s="1"/>
  <c r="F15" i="16"/>
  <c r="M25" i="21" l="1"/>
  <c r="O25" i="21" s="1"/>
  <c r="I25" i="21"/>
  <c r="K25" i="21" s="1"/>
  <c r="I24" i="20"/>
  <c r="K24" i="20" s="1"/>
  <c r="M24" i="20"/>
  <c r="O24" i="20" s="1"/>
  <c r="I24" i="18"/>
  <c r="K24" i="18" s="1"/>
  <c r="M24" i="18"/>
  <c r="O24" i="18" s="1"/>
  <c r="I24" i="17"/>
  <c r="K24" i="17" s="1"/>
  <c r="M24" i="17"/>
  <c r="O24" i="17" s="1"/>
  <c r="E23" i="16"/>
  <c r="H22" i="16"/>
  <c r="I22" i="16" s="1"/>
  <c r="F22" i="16"/>
  <c r="K22" i="16"/>
  <c r="L22" i="16" s="1"/>
  <c r="H16" i="16"/>
  <c r="I16" i="16" s="1"/>
  <c r="E17" i="16"/>
  <c r="K16" i="16"/>
  <c r="L16" i="16" s="1"/>
  <c r="F16" i="16"/>
  <c r="E18" i="1"/>
  <c r="G18" i="1" s="1"/>
  <c r="M17" i="1"/>
  <c r="O17" i="1" s="1"/>
  <c r="I17" i="1"/>
  <c r="K17" i="1" s="1"/>
  <c r="I26" i="21" l="1"/>
  <c r="K26" i="21" s="1"/>
  <c r="M26" i="21"/>
  <c r="O26" i="21" s="1"/>
  <c r="I25" i="20"/>
  <c r="K25" i="20" s="1"/>
  <c r="M25" i="20"/>
  <c r="O25" i="20" s="1"/>
  <c r="I25" i="18"/>
  <c r="K25" i="18" s="1"/>
  <c r="M25" i="18"/>
  <c r="O25" i="18" s="1"/>
  <c r="I25" i="17"/>
  <c r="K25" i="17" s="1"/>
  <c r="M25" i="17"/>
  <c r="O25" i="17" s="1"/>
  <c r="E18" i="16"/>
  <c r="K17" i="16"/>
  <c r="L17" i="16" s="1"/>
  <c r="H17" i="16"/>
  <c r="I17" i="16" s="1"/>
  <c r="F17" i="16"/>
  <c r="E19" i="1"/>
  <c r="G19" i="1" s="1"/>
  <c r="I18" i="1"/>
  <c r="K18" i="1" s="1"/>
  <c r="M18" i="1"/>
  <c r="O18" i="1" s="1"/>
  <c r="E24" i="16"/>
  <c r="H23" i="16"/>
  <c r="I23" i="16" s="1"/>
  <c r="K23" i="16"/>
  <c r="L23" i="16" s="1"/>
  <c r="F23" i="16"/>
  <c r="M27" i="21" l="1"/>
  <c r="O27" i="21" s="1"/>
  <c r="I27" i="21"/>
  <c r="K27" i="21" s="1"/>
  <c r="M26" i="20"/>
  <c r="O26" i="20" s="1"/>
  <c r="I26" i="20"/>
  <c r="K26" i="20" s="1"/>
  <c r="M26" i="18"/>
  <c r="O26" i="18" s="1"/>
  <c r="I26" i="18"/>
  <c r="K26" i="18" s="1"/>
  <c r="M26" i="17"/>
  <c r="O26" i="17" s="1"/>
  <c r="I26" i="17"/>
  <c r="K26" i="17" s="1"/>
  <c r="H24" i="16"/>
  <c r="I24" i="16" s="1"/>
  <c r="E25" i="16"/>
  <c r="K24" i="16"/>
  <c r="L24" i="16" s="1"/>
  <c r="F24" i="16"/>
  <c r="M19" i="1"/>
  <c r="O19" i="1" s="1"/>
  <c r="I19" i="1"/>
  <c r="K19" i="1" s="1"/>
  <c r="E20" i="1"/>
  <c r="G20" i="1" s="1"/>
  <c r="H18" i="16"/>
  <c r="I18" i="16" s="1"/>
  <c r="E19" i="16"/>
  <c r="K18" i="16"/>
  <c r="L18" i="16" s="1"/>
  <c r="F18" i="16"/>
  <c r="M28" i="21" l="1"/>
  <c r="O28" i="21" s="1"/>
  <c r="I28" i="21"/>
  <c r="K28" i="21" s="1"/>
  <c r="I27" i="20"/>
  <c r="K27" i="20" s="1"/>
  <c r="M27" i="20"/>
  <c r="O27" i="20" s="1"/>
  <c r="M27" i="18"/>
  <c r="O27" i="18" s="1"/>
  <c r="I27" i="18"/>
  <c r="K27" i="18" s="1"/>
  <c r="I27" i="17"/>
  <c r="K27" i="17" s="1"/>
  <c r="M27" i="17"/>
  <c r="O27" i="17" s="1"/>
  <c r="M20" i="1"/>
  <c r="O20" i="1" s="1"/>
  <c r="E21" i="1"/>
  <c r="G21" i="1" s="1"/>
  <c r="I20" i="1"/>
  <c r="K20" i="1" s="1"/>
  <c r="K19" i="16"/>
  <c r="L19" i="16" s="1"/>
  <c r="H19" i="16"/>
  <c r="I19" i="16" s="1"/>
  <c r="F19" i="16"/>
  <c r="K25" i="16"/>
  <c r="L25" i="16" s="1"/>
  <c r="H25" i="16"/>
  <c r="I25" i="16" s="1"/>
  <c r="E26" i="16"/>
  <c r="F25" i="16"/>
  <c r="M29" i="21" l="1"/>
  <c r="O29" i="21" s="1"/>
  <c r="I29" i="21"/>
  <c r="K29" i="21" s="1"/>
  <c r="I28" i="20"/>
  <c r="K28" i="20" s="1"/>
  <c r="M28" i="20"/>
  <c r="O28" i="20" s="1"/>
  <c r="M28" i="18"/>
  <c r="O28" i="18" s="1"/>
  <c r="I28" i="18"/>
  <c r="K28" i="18" s="1"/>
  <c r="M28" i="17"/>
  <c r="O28" i="17" s="1"/>
  <c r="I28" i="17"/>
  <c r="K28" i="17" s="1"/>
  <c r="H26" i="16"/>
  <c r="I26" i="16" s="1"/>
  <c r="K26" i="16"/>
  <c r="L26" i="16" s="1"/>
  <c r="E27" i="16"/>
  <c r="F26" i="16"/>
  <c r="E22" i="1"/>
  <c r="G22" i="1" s="1"/>
  <c r="I21" i="1"/>
  <c r="K21" i="1" s="1"/>
  <c r="M21" i="1"/>
  <c r="O21" i="1" s="1"/>
  <c r="I30" i="21" l="1"/>
  <c r="K30" i="21" s="1"/>
  <c r="M30" i="21"/>
  <c r="O30" i="21" s="1"/>
  <c r="I29" i="20"/>
  <c r="K29" i="20" s="1"/>
  <c r="M29" i="20"/>
  <c r="O29" i="20" s="1"/>
  <c r="M29" i="18"/>
  <c r="O29" i="18" s="1"/>
  <c r="I29" i="18"/>
  <c r="K29" i="18" s="1"/>
  <c r="M29" i="17"/>
  <c r="O29" i="17" s="1"/>
  <c r="I29" i="17"/>
  <c r="K29" i="17" s="1"/>
  <c r="E28" i="16"/>
  <c r="K27" i="16"/>
  <c r="L27" i="16" s="1"/>
  <c r="H27" i="16"/>
  <c r="I27" i="16" s="1"/>
  <c r="F27" i="16"/>
  <c r="E23" i="1"/>
  <c r="G23" i="1" s="1"/>
  <c r="I22" i="1"/>
  <c r="K22" i="1" s="1"/>
  <c r="M22" i="1"/>
  <c r="O22" i="1" s="1"/>
  <c r="M31" i="21" l="1"/>
  <c r="O31" i="21" s="1"/>
  <c r="I31" i="21"/>
  <c r="K31" i="21" s="1"/>
  <c r="I30" i="20"/>
  <c r="K30" i="20" s="1"/>
  <c r="M30" i="20"/>
  <c r="O30" i="20" s="1"/>
  <c r="I30" i="18"/>
  <c r="K30" i="18" s="1"/>
  <c r="M30" i="18"/>
  <c r="O30" i="18" s="1"/>
  <c r="M30" i="17"/>
  <c r="O30" i="17" s="1"/>
  <c r="I30" i="17"/>
  <c r="K30" i="17" s="1"/>
  <c r="E24" i="1"/>
  <c r="G24" i="1" s="1"/>
  <c r="M23" i="1"/>
  <c r="O23" i="1" s="1"/>
  <c r="I23" i="1"/>
  <c r="K23" i="1" s="1"/>
  <c r="E29" i="16"/>
  <c r="H28" i="16"/>
  <c r="I28" i="16" s="1"/>
  <c r="K28" i="16"/>
  <c r="L28" i="16" s="1"/>
  <c r="F28" i="16"/>
  <c r="M32" i="21" l="1"/>
  <c r="O32" i="21" s="1"/>
  <c r="I32" i="21"/>
  <c r="K32" i="21" s="1"/>
  <c r="I31" i="20"/>
  <c r="K31" i="20" s="1"/>
  <c r="M31" i="20"/>
  <c r="O31" i="20" s="1"/>
  <c r="M31" i="18"/>
  <c r="O31" i="18" s="1"/>
  <c r="I31" i="18"/>
  <c r="K31" i="18" s="1"/>
  <c r="I31" i="17"/>
  <c r="K31" i="17" s="1"/>
  <c r="M31" i="17"/>
  <c r="O31" i="17" s="1"/>
  <c r="K29" i="16"/>
  <c r="L29" i="16" s="1"/>
  <c r="E30" i="16"/>
  <c r="H29" i="16"/>
  <c r="I29" i="16" s="1"/>
  <c r="F29" i="16"/>
  <c r="E25" i="1"/>
  <c r="G25" i="1" s="1"/>
  <c r="M24" i="1"/>
  <c r="O24" i="1" s="1"/>
  <c r="I24" i="1"/>
  <c r="K24" i="1" s="1"/>
  <c r="M33" i="21" l="1"/>
  <c r="O33" i="21" s="1"/>
  <c r="I33" i="21"/>
  <c r="K33" i="21" s="1"/>
  <c r="I32" i="20"/>
  <c r="K32" i="20" s="1"/>
  <c r="M32" i="20"/>
  <c r="O32" i="20" s="1"/>
  <c r="I32" i="18"/>
  <c r="K32" i="18" s="1"/>
  <c r="M32" i="18"/>
  <c r="O32" i="18" s="1"/>
  <c r="M32" i="17"/>
  <c r="O32" i="17" s="1"/>
  <c r="I32" i="17"/>
  <c r="K32" i="17" s="1"/>
  <c r="H30" i="16"/>
  <c r="I30" i="16" s="1"/>
  <c r="E31" i="16"/>
  <c r="K30" i="16"/>
  <c r="L30" i="16" s="1"/>
  <c r="F30" i="16"/>
  <c r="M25" i="1"/>
  <c r="O25" i="1" s="1"/>
  <c r="I25" i="1"/>
  <c r="K25" i="1" s="1"/>
  <c r="E26" i="1"/>
  <c r="G26" i="1" s="1"/>
  <c r="I34" i="21" l="1"/>
  <c r="K34" i="21" s="1"/>
  <c r="M34" i="21"/>
  <c r="O34" i="21" s="1"/>
  <c r="I33" i="20"/>
  <c r="K33" i="20" s="1"/>
  <c r="M33" i="20"/>
  <c r="O33" i="20" s="1"/>
  <c r="M33" i="18"/>
  <c r="O33" i="18" s="1"/>
  <c r="I33" i="18"/>
  <c r="K33" i="18" s="1"/>
  <c r="M33" i="17"/>
  <c r="O33" i="17" s="1"/>
  <c r="I33" i="17"/>
  <c r="K33" i="17" s="1"/>
  <c r="E27" i="1"/>
  <c r="G27" i="1" s="1"/>
  <c r="I26" i="1"/>
  <c r="K26" i="1" s="1"/>
  <c r="M26" i="1"/>
  <c r="O26" i="1" s="1"/>
  <c r="E32" i="16"/>
  <c r="K31" i="16"/>
  <c r="L31" i="16" s="1"/>
  <c r="H31" i="16"/>
  <c r="I31" i="16" s="1"/>
  <c r="F31" i="16"/>
  <c r="M35" i="21" l="1"/>
  <c r="O35" i="21" s="1"/>
  <c r="I35" i="21"/>
  <c r="K35" i="21" s="1"/>
  <c r="I34" i="20"/>
  <c r="K34" i="20" s="1"/>
  <c r="M34" i="20"/>
  <c r="O34" i="20" s="1"/>
  <c r="I34" i="18"/>
  <c r="K34" i="18" s="1"/>
  <c r="M34" i="18"/>
  <c r="O34" i="18" s="1"/>
  <c r="M34" i="17"/>
  <c r="O34" i="17" s="1"/>
  <c r="I34" i="17"/>
  <c r="K34" i="17" s="1"/>
  <c r="H32" i="16"/>
  <c r="I32" i="16" s="1"/>
  <c r="K32" i="16"/>
  <c r="L32" i="16" s="1"/>
  <c r="E33" i="16"/>
  <c r="F32" i="16"/>
  <c r="M27" i="1"/>
  <c r="O27" i="1" s="1"/>
  <c r="E28" i="1"/>
  <c r="G28" i="1" s="1"/>
  <c r="I27" i="1"/>
  <c r="K27" i="1" s="1"/>
  <c r="M36" i="21" l="1"/>
  <c r="O36" i="21" s="1"/>
  <c r="I36" i="21"/>
  <c r="K36" i="21" s="1"/>
  <c r="I35" i="20"/>
  <c r="K35" i="20" s="1"/>
  <c r="M35" i="20"/>
  <c r="O35" i="20" s="1"/>
  <c r="M35" i="18"/>
  <c r="O35" i="18" s="1"/>
  <c r="I35" i="18"/>
  <c r="K35" i="18" s="1"/>
  <c r="I35" i="17"/>
  <c r="K35" i="17" s="1"/>
  <c r="M35" i="17"/>
  <c r="O35" i="17" s="1"/>
  <c r="E34" i="16"/>
  <c r="K33" i="16"/>
  <c r="L33" i="16" s="1"/>
  <c r="H33" i="16"/>
  <c r="I33" i="16" s="1"/>
  <c r="F33" i="16"/>
  <c r="E29" i="1"/>
  <c r="G29" i="1" s="1"/>
  <c r="I28" i="1"/>
  <c r="K28" i="1" s="1"/>
  <c r="M28" i="1"/>
  <c r="O28" i="1" s="1"/>
  <c r="M37" i="21" l="1"/>
  <c r="O37" i="21" s="1"/>
  <c r="I37" i="21"/>
  <c r="K37" i="21" s="1"/>
  <c r="I36" i="20"/>
  <c r="K36" i="20" s="1"/>
  <c r="M36" i="20"/>
  <c r="O36" i="20" s="1"/>
  <c r="I36" i="18"/>
  <c r="K36" i="18" s="1"/>
  <c r="M36" i="18"/>
  <c r="O36" i="18" s="1"/>
  <c r="M36" i="17"/>
  <c r="O36" i="17" s="1"/>
  <c r="I36" i="17"/>
  <c r="K36" i="17" s="1"/>
  <c r="E30" i="1"/>
  <c r="G30" i="1" s="1"/>
  <c r="M29" i="1"/>
  <c r="O29" i="1" s="1"/>
  <c r="I29" i="1"/>
  <c r="K29" i="1" s="1"/>
  <c r="H34" i="16"/>
  <c r="I34" i="16" s="1"/>
  <c r="E35" i="16"/>
  <c r="K34" i="16"/>
  <c r="L34" i="16" s="1"/>
  <c r="F34" i="16"/>
  <c r="I38" i="21" l="1"/>
  <c r="K38" i="21" s="1"/>
  <c r="M38" i="21"/>
  <c r="O38" i="21" s="1"/>
  <c r="I37" i="20"/>
  <c r="K37" i="20" s="1"/>
  <c r="M37" i="20"/>
  <c r="O37" i="20" s="1"/>
  <c r="M37" i="18"/>
  <c r="O37" i="18" s="1"/>
  <c r="I37" i="18"/>
  <c r="K37" i="18" s="1"/>
  <c r="M37" i="17"/>
  <c r="O37" i="17" s="1"/>
  <c r="I37" i="17"/>
  <c r="K37" i="17" s="1"/>
  <c r="E36" i="16"/>
  <c r="K35" i="16"/>
  <c r="L35" i="16" s="1"/>
  <c r="H35" i="16"/>
  <c r="I35" i="16" s="1"/>
  <c r="F35" i="16"/>
  <c r="I30" i="1"/>
  <c r="K30" i="1" s="1"/>
  <c r="E31" i="1"/>
  <c r="G31" i="1" s="1"/>
  <c r="M30" i="1"/>
  <c r="O30" i="1" s="1"/>
  <c r="M39" i="21" l="1"/>
  <c r="O39" i="21" s="1"/>
  <c r="I39" i="21"/>
  <c r="K39" i="21" s="1"/>
  <c r="I38" i="20"/>
  <c r="K38" i="20" s="1"/>
  <c r="M38" i="20"/>
  <c r="O38" i="20" s="1"/>
  <c r="M38" i="18"/>
  <c r="O38" i="18" s="1"/>
  <c r="I38" i="18"/>
  <c r="K38" i="18" s="1"/>
  <c r="M38" i="17"/>
  <c r="O38" i="17" s="1"/>
  <c r="I38" i="17"/>
  <c r="K38" i="17" s="1"/>
  <c r="E32" i="1"/>
  <c r="G32" i="1" s="1"/>
  <c r="I31" i="1"/>
  <c r="K31" i="1" s="1"/>
  <c r="M31" i="1"/>
  <c r="O31" i="1" s="1"/>
  <c r="H36" i="16"/>
  <c r="I36" i="16" s="1"/>
  <c r="K36" i="16"/>
  <c r="L36" i="16" s="1"/>
  <c r="E37" i="16"/>
  <c r="F36" i="16"/>
  <c r="M40" i="21" l="1"/>
  <c r="O40" i="21" s="1"/>
  <c r="I40" i="21"/>
  <c r="K40" i="21" s="1"/>
  <c r="I39" i="20"/>
  <c r="K39" i="20" s="1"/>
  <c r="M39" i="20"/>
  <c r="O39" i="20" s="1"/>
  <c r="M39" i="18"/>
  <c r="O39" i="18" s="1"/>
  <c r="I39" i="18"/>
  <c r="K39" i="18" s="1"/>
  <c r="I39" i="17"/>
  <c r="K39" i="17" s="1"/>
  <c r="M39" i="17"/>
  <c r="O39" i="17" s="1"/>
  <c r="K37" i="16"/>
  <c r="L37" i="16" s="1"/>
  <c r="E38" i="16"/>
  <c r="H37" i="16"/>
  <c r="I37" i="16" s="1"/>
  <c r="F37" i="16"/>
  <c r="M32" i="1"/>
  <c r="O32" i="1" s="1"/>
  <c r="E33" i="1"/>
  <c r="G33" i="1" s="1"/>
  <c r="I32" i="1"/>
  <c r="K32" i="1" s="1"/>
  <c r="M41" i="21" l="1"/>
  <c r="O41" i="21" s="1"/>
  <c r="I41" i="21"/>
  <c r="K41" i="21" s="1"/>
  <c r="I40" i="20"/>
  <c r="K40" i="20" s="1"/>
  <c r="M40" i="20"/>
  <c r="O40" i="20" s="1"/>
  <c r="I40" i="18"/>
  <c r="K40" i="18" s="1"/>
  <c r="M40" i="18"/>
  <c r="O40" i="18" s="1"/>
  <c r="M40" i="17"/>
  <c r="O40" i="17" s="1"/>
  <c r="I40" i="17"/>
  <c r="K40" i="17" s="1"/>
  <c r="E34" i="1"/>
  <c r="G34" i="1" s="1"/>
  <c r="M33" i="1"/>
  <c r="O33" i="1" s="1"/>
  <c r="I33" i="1"/>
  <c r="K33" i="1" s="1"/>
  <c r="E39" i="16"/>
  <c r="H38" i="16"/>
  <c r="I38" i="16" s="1"/>
  <c r="K38" i="16"/>
  <c r="L38" i="16" s="1"/>
  <c r="F38" i="16"/>
  <c r="I42" i="21" l="1"/>
  <c r="K42" i="21" s="1"/>
  <c r="M42" i="21"/>
  <c r="O42" i="21" s="1"/>
  <c r="I41" i="20"/>
  <c r="K41" i="20" s="1"/>
  <c r="M41" i="20"/>
  <c r="O41" i="20" s="1"/>
  <c r="M41" i="18"/>
  <c r="O41" i="18" s="1"/>
  <c r="I41" i="18"/>
  <c r="K41" i="18" s="1"/>
  <c r="M41" i="17"/>
  <c r="O41" i="17" s="1"/>
  <c r="I41" i="17"/>
  <c r="K41" i="17" s="1"/>
  <c r="E40" i="16"/>
  <c r="K39" i="16"/>
  <c r="L39" i="16" s="1"/>
  <c r="H39" i="16"/>
  <c r="I39" i="16" s="1"/>
  <c r="F39" i="16"/>
  <c r="E35" i="1"/>
  <c r="G35" i="1" s="1"/>
  <c r="I34" i="1"/>
  <c r="K34" i="1" s="1"/>
  <c r="M34" i="1"/>
  <c r="O34" i="1" s="1"/>
  <c r="M43" i="21" l="1"/>
  <c r="O43" i="21" s="1"/>
  <c r="I43" i="21"/>
  <c r="K43" i="21" s="1"/>
  <c r="I42" i="20"/>
  <c r="K42" i="20" s="1"/>
  <c r="M42" i="20"/>
  <c r="O42" i="20" s="1"/>
  <c r="M42" i="18"/>
  <c r="O42" i="18" s="1"/>
  <c r="I42" i="18"/>
  <c r="K42" i="18" s="1"/>
  <c r="M42" i="17"/>
  <c r="O42" i="17" s="1"/>
  <c r="I42" i="17"/>
  <c r="K42" i="17" s="1"/>
  <c r="E36" i="1"/>
  <c r="G36" i="1" s="1"/>
  <c r="I35" i="1"/>
  <c r="K35" i="1" s="1"/>
  <c r="M35" i="1"/>
  <c r="O35" i="1" s="1"/>
  <c r="H40" i="16"/>
  <c r="I40" i="16" s="1"/>
  <c r="E41" i="16"/>
  <c r="K40" i="16"/>
  <c r="L40" i="16" s="1"/>
  <c r="F40" i="16"/>
  <c r="M44" i="21" l="1"/>
  <c r="O44" i="21" s="1"/>
  <c r="I44" i="21"/>
  <c r="K44" i="21" s="1"/>
  <c r="I43" i="20"/>
  <c r="K43" i="20" s="1"/>
  <c r="M43" i="20"/>
  <c r="O43" i="20" s="1"/>
  <c r="M43" i="18"/>
  <c r="O43" i="18" s="1"/>
  <c r="I43" i="18"/>
  <c r="K43" i="18" s="1"/>
  <c r="I43" i="17"/>
  <c r="K43" i="17" s="1"/>
  <c r="M43" i="17"/>
  <c r="O43" i="17" s="1"/>
  <c r="K41" i="16"/>
  <c r="L41" i="16" s="1"/>
  <c r="H41" i="16"/>
  <c r="I41" i="16" s="1"/>
  <c r="E42" i="16"/>
  <c r="F41" i="16"/>
  <c r="M36" i="1"/>
  <c r="O36" i="1" s="1"/>
  <c r="E37" i="1"/>
  <c r="G37" i="1" s="1"/>
  <c r="I36" i="1"/>
  <c r="K36" i="1" s="1"/>
  <c r="M45" i="21" l="1"/>
  <c r="O45" i="21" s="1"/>
  <c r="I45" i="21"/>
  <c r="K45" i="21" s="1"/>
  <c r="I44" i="20"/>
  <c r="K44" i="20" s="1"/>
  <c r="M44" i="20"/>
  <c r="O44" i="20" s="1"/>
  <c r="I44" i="18"/>
  <c r="K44" i="18" s="1"/>
  <c r="M44" i="18"/>
  <c r="O44" i="18" s="1"/>
  <c r="M44" i="17"/>
  <c r="O44" i="17" s="1"/>
  <c r="I44" i="17"/>
  <c r="K44" i="17" s="1"/>
  <c r="H42" i="16"/>
  <c r="I42" i="16" s="1"/>
  <c r="K42" i="16"/>
  <c r="L42" i="16" s="1"/>
  <c r="E43" i="16"/>
  <c r="F42" i="16"/>
  <c r="E38" i="1"/>
  <c r="G38" i="1" s="1"/>
  <c r="M37" i="1"/>
  <c r="O37" i="1" s="1"/>
  <c r="I37" i="1"/>
  <c r="K37" i="1" s="1"/>
  <c r="I46" i="21" l="1"/>
  <c r="K46" i="21" s="1"/>
  <c r="M46" i="21"/>
  <c r="O46" i="21" s="1"/>
  <c r="I45" i="20"/>
  <c r="K45" i="20" s="1"/>
  <c r="M45" i="20"/>
  <c r="O45" i="20" s="1"/>
  <c r="M45" i="18"/>
  <c r="O45" i="18" s="1"/>
  <c r="I45" i="18"/>
  <c r="K45" i="18" s="1"/>
  <c r="M45" i="17"/>
  <c r="O45" i="17" s="1"/>
  <c r="I45" i="17"/>
  <c r="K45" i="17" s="1"/>
  <c r="E44" i="16"/>
  <c r="K43" i="16"/>
  <c r="L43" i="16" s="1"/>
  <c r="H43" i="16"/>
  <c r="I43" i="16" s="1"/>
  <c r="F43" i="16"/>
  <c r="I38" i="1"/>
  <c r="K38" i="1" s="1"/>
  <c r="M38" i="1"/>
  <c r="O38" i="1" s="1"/>
  <c r="E39" i="1"/>
  <c r="G39" i="1" s="1"/>
  <c r="M47" i="21" l="1"/>
  <c r="O47" i="21" s="1"/>
  <c r="I47" i="21"/>
  <c r="K47" i="21" s="1"/>
  <c r="I46" i="20"/>
  <c r="K46" i="20" s="1"/>
  <c r="M46" i="20"/>
  <c r="O46" i="20" s="1"/>
  <c r="I46" i="18"/>
  <c r="K46" i="18" s="1"/>
  <c r="M46" i="18"/>
  <c r="O46" i="18" s="1"/>
  <c r="M46" i="17"/>
  <c r="O46" i="17" s="1"/>
  <c r="I46" i="17"/>
  <c r="K46" i="17" s="1"/>
  <c r="E40" i="1"/>
  <c r="G40" i="1" s="1"/>
  <c r="M39" i="1"/>
  <c r="O39" i="1" s="1"/>
  <c r="I39" i="1"/>
  <c r="K39" i="1" s="1"/>
  <c r="E45" i="16"/>
  <c r="H44" i="16"/>
  <c r="I44" i="16" s="1"/>
  <c r="K44" i="16"/>
  <c r="L44" i="16" s="1"/>
  <c r="F44" i="16"/>
  <c r="M48" i="21" l="1"/>
  <c r="O48" i="21" s="1"/>
  <c r="I48" i="21"/>
  <c r="K48" i="21" s="1"/>
  <c r="I47" i="20"/>
  <c r="K47" i="20" s="1"/>
  <c r="M47" i="20"/>
  <c r="O47" i="20" s="1"/>
  <c r="M47" i="18"/>
  <c r="O47" i="18" s="1"/>
  <c r="I47" i="18"/>
  <c r="K47" i="18" s="1"/>
  <c r="I47" i="17"/>
  <c r="K47" i="17" s="1"/>
  <c r="M47" i="17"/>
  <c r="O47" i="17" s="1"/>
  <c r="K45" i="16"/>
  <c r="L45" i="16" s="1"/>
  <c r="E46" i="16"/>
  <c r="H45" i="16"/>
  <c r="I45" i="16" s="1"/>
  <c r="F45" i="16"/>
  <c r="M40" i="1"/>
  <c r="O40" i="1" s="1"/>
  <c r="E41" i="1"/>
  <c r="G41" i="1" s="1"/>
  <c r="I40" i="1"/>
  <c r="K40" i="1" s="1"/>
  <c r="M49" i="21" l="1"/>
  <c r="O49" i="21" s="1"/>
  <c r="I49" i="21"/>
  <c r="K49" i="21" s="1"/>
  <c r="I48" i="20"/>
  <c r="K48" i="20" s="1"/>
  <c r="M48" i="20"/>
  <c r="O48" i="20" s="1"/>
  <c r="I48" i="18"/>
  <c r="K48" i="18" s="1"/>
  <c r="M48" i="18"/>
  <c r="O48" i="18" s="1"/>
  <c r="M48" i="17"/>
  <c r="O48" i="17" s="1"/>
  <c r="I48" i="17"/>
  <c r="K48" i="17" s="1"/>
  <c r="H46" i="16"/>
  <c r="I46" i="16" s="1"/>
  <c r="K46" i="16"/>
  <c r="L46" i="16" s="1"/>
  <c r="E47" i="16"/>
  <c r="F46" i="16"/>
  <c r="E42" i="1"/>
  <c r="G42" i="1" s="1"/>
  <c r="M41" i="1"/>
  <c r="O41" i="1" s="1"/>
  <c r="I41" i="1"/>
  <c r="K41" i="1" s="1"/>
  <c r="I50" i="21" l="1"/>
  <c r="K50" i="21" s="1"/>
  <c r="M50" i="21"/>
  <c r="O50" i="21" s="1"/>
  <c r="I49" i="20"/>
  <c r="K49" i="20" s="1"/>
  <c r="M49" i="20"/>
  <c r="O49" i="20" s="1"/>
  <c r="I49" i="18"/>
  <c r="K49" i="18" s="1"/>
  <c r="M49" i="18"/>
  <c r="O49" i="18" s="1"/>
  <c r="M49" i="17"/>
  <c r="O49" i="17" s="1"/>
  <c r="I49" i="17"/>
  <c r="K49" i="17" s="1"/>
  <c r="E48" i="16"/>
  <c r="K47" i="16"/>
  <c r="L47" i="16" s="1"/>
  <c r="H47" i="16"/>
  <c r="I47" i="16" s="1"/>
  <c r="F47" i="16"/>
  <c r="E43" i="1"/>
  <c r="G43" i="1" s="1"/>
  <c r="I42" i="1"/>
  <c r="K42" i="1" s="1"/>
  <c r="M42" i="1"/>
  <c r="O42" i="1" s="1"/>
  <c r="M51" i="21" l="1"/>
  <c r="O51" i="21" s="1"/>
  <c r="I51" i="21"/>
  <c r="K51" i="21" s="1"/>
  <c r="I50" i="20"/>
  <c r="K50" i="20" s="1"/>
  <c r="M50" i="20"/>
  <c r="O50" i="20" s="1"/>
  <c r="I50" i="18"/>
  <c r="K50" i="18" s="1"/>
  <c r="M50" i="18"/>
  <c r="O50" i="18" s="1"/>
  <c r="M50" i="17"/>
  <c r="O50" i="17" s="1"/>
  <c r="I50" i="17"/>
  <c r="K50" i="17" s="1"/>
  <c r="E44" i="1"/>
  <c r="G44" i="1" s="1"/>
  <c r="M43" i="1"/>
  <c r="O43" i="1" s="1"/>
  <c r="I43" i="1"/>
  <c r="K43" i="1" s="1"/>
  <c r="H48" i="16"/>
  <c r="I48" i="16" s="1"/>
  <c r="E49" i="16"/>
  <c r="K48" i="16"/>
  <c r="L48" i="16" s="1"/>
  <c r="F48" i="16"/>
  <c r="M52" i="21" l="1"/>
  <c r="O52" i="21" s="1"/>
  <c r="I52" i="21"/>
  <c r="K52" i="21" s="1"/>
  <c r="I51" i="20"/>
  <c r="K51" i="20" s="1"/>
  <c r="M51" i="20"/>
  <c r="O51" i="20" s="1"/>
  <c r="I51" i="18"/>
  <c r="K51" i="18" s="1"/>
  <c r="M51" i="18"/>
  <c r="O51" i="18" s="1"/>
  <c r="M51" i="17"/>
  <c r="O51" i="17" s="1"/>
  <c r="I51" i="17"/>
  <c r="K51" i="17" s="1"/>
  <c r="E50" i="16"/>
  <c r="K49" i="16"/>
  <c r="L49" i="16" s="1"/>
  <c r="H49" i="16"/>
  <c r="I49" i="16" s="1"/>
  <c r="F49" i="16"/>
  <c r="E45" i="1"/>
  <c r="G45" i="1" s="1"/>
  <c r="M44" i="1"/>
  <c r="O44" i="1" s="1"/>
  <c r="I44" i="1"/>
  <c r="K44" i="1" s="1"/>
  <c r="M53" i="21" l="1"/>
  <c r="O53" i="21" s="1"/>
  <c r="I53" i="21"/>
  <c r="K53" i="21" s="1"/>
  <c r="I52" i="20"/>
  <c r="K52" i="20" s="1"/>
  <c r="M52" i="20"/>
  <c r="O52" i="20" s="1"/>
  <c r="I52" i="18"/>
  <c r="K52" i="18" s="1"/>
  <c r="M52" i="18"/>
  <c r="O52" i="18" s="1"/>
  <c r="M52" i="17"/>
  <c r="O52" i="17" s="1"/>
  <c r="I52" i="17"/>
  <c r="K52" i="17" s="1"/>
  <c r="E46" i="1"/>
  <c r="G46" i="1" s="1"/>
  <c r="M45" i="1"/>
  <c r="O45" i="1" s="1"/>
  <c r="I45" i="1"/>
  <c r="K45" i="1" s="1"/>
  <c r="H50" i="16"/>
  <c r="I50" i="16" s="1"/>
  <c r="E51" i="16"/>
  <c r="K50" i="16"/>
  <c r="L50" i="16" s="1"/>
  <c r="F50" i="16"/>
  <c r="M54" i="21" l="1"/>
  <c r="I54" i="21"/>
  <c r="K54" i="21" s="1"/>
  <c r="I53" i="20"/>
  <c r="K53" i="20" s="1"/>
  <c r="M53" i="20"/>
  <c r="O53" i="20" s="1"/>
  <c r="I53" i="18"/>
  <c r="K53" i="18" s="1"/>
  <c r="M53" i="18"/>
  <c r="O53" i="18" s="1"/>
  <c r="I53" i="17"/>
  <c r="K53" i="17" s="1"/>
  <c r="M53" i="17"/>
  <c r="O53" i="17" s="1"/>
  <c r="E52" i="16"/>
  <c r="K51" i="16"/>
  <c r="L51" i="16" s="1"/>
  <c r="H51" i="16"/>
  <c r="I51" i="16" s="1"/>
  <c r="F51" i="16"/>
  <c r="I46" i="1"/>
  <c r="K46" i="1" s="1"/>
  <c r="E47" i="1"/>
  <c r="G47" i="1" s="1"/>
  <c r="M46" i="1"/>
  <c r="O46" i="1" s="1"/>
  <c r="K54" i="20" l="1"/>
  <c r="M54" i="20"/>
  <c r="G54" i="20"/>
  <c r="I54" i="18"/>
  <c r="K54" i="18" s="1"/>
  <c r="M54" i="18"/>
  <c r="G54" i="18"/>
  <c r="M54" i="17"/>
  <c r="I54" i="17"/>
  <c r="K54" i="17" s="1"/>
  <c r="E48" i="1"/>
  <c r="G48" i="1" s="1"/>
  <c r="M47" i="1"/>
  <c r="O47" i="1" s="1"/>
  <c r="I47" i="1"/>
  <c r="K47" i="1" s="1"/>
  <c r="H52" i="16"/>
  <c r="I52" i="16" s="1"/>
  <c r="E53" i="16"/>
  <c r="H53" i="16" s="1"/>
  <c r="K52" i="16"/>
  <c r="L52" i="16" s="1"/>
  <c r="F52" i="16"/>
  <c r="K53" i="16" l="1"/>
  <c r="L53" i="16" s="1"/>
  <c r="I53" i="16"/>
  <c r="E54" i="16"/>
  <c r="F53" i="16"/>
  <c r="M48" i="1"/>
  <c r="O48" i="1" s="1"/>
  <c r="E49" i="1"/>
  <c r="G49" i="1" s="1"/>
  <c r="I48" i="1"/>
  <c r="K48" i="1" s="1"/>
  <c r="E50" i="1" l="1"/>
  <c r="G50" i="1" s="1"/>
  <c r="M49" i="1"/>
  <c r="O49" i="1" s="1"/>
  <c r="I49" i="1"/>
  <c r="K49" i="1" s="1"/>
  <c r="E55" i="16"/>
  <c r="H54" i="16"/>
  <c r="I54" i="16" s="1"/>
  <c r="K54" i="16"/>
  <c r="L54" i="16" s="1"/>
  <c r="F54" i="16"/>
  <c r="E56" i="16" l="1"/>
  <c r="K55" i="16"/>
  <c r="L55" i="16" s="1"/>
  <c r="H55" i="16"/>
  <c r="I55" i="16" s="1"/>
  <c r="F55" i="16"/>
  <c r="E51" i="1"/>
  <c r="G51" i="1" s="1"/>
  <c r="I50" i="1"/>
  <c r="K50" i="1" s="1"/>
  <c r="M50" i="1"/>
  <c r="O50" i="1" s="1"/>
  <c r="E52" i="1" l="1"/>
  <c r="G52" i="1" s="1"/>
  <c r="I51" i="1"/>
  <c r="K51" i="1" s="1"/>
  <c r="M51" i="1"/>
  <c r="O51" i="1" s="1"/>
  <c r="H56" i="16"/>
  <c r="I56" i="16" s="1"/>
  <c r="K56" i="16"/>
  <c r="L56" i="16" s="1"/>
  <c r="F56" i="16"/>
  <c r="M52" i="1" l="1"/>
  <c r="E53" i="1"/>
  <c r="G53" i="1" s="1"/>
  <c r="I52" i="1"/>
  <c r="K52" i="1" s="1"/>
  <c r="E54" i="1" l="1"/>
  <c r="M53" i="1"/>
  <c r="I53" i="1"/>
  <c r="K53" i="1" s="1"/>
  <c r="I54" i="1" l="1"/>
  <c r="K54" i="1" s="1"/>
  <c r="M54" i="1"/>
  <c r="G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1ACD2229-C5EB-4CE8-B537-1DC3E96DA8FE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60A1B990-909F-48CD-B7DD-FEB5501895FF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71839850-B104-4139-9D83-D5BCFDCB145F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39495357-750D-4F55-BC4F-545BFD48EB16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F514EFBF-7CE4-4769-93E4-EA35AF81CD8C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39CF72AA-3D33-420C-AE29-A331296E8477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1C311411-7B87-497E-BCDA-C3001C617AFF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DE1B1B5C-F0FB-4066-8D4F-A109E5C264FE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D42D6A9E-A0A2-4EF2-9808-47B36958A8FE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3FD654B0-03FC-463D-A2C5-46986EC2E413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3AB1AB52-9B54-4FD8-BABD-74E8E56223C3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656594A1-DED2-4A9F-AA35-C4DA1C6E487B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A68962E0-B0B5-4A79-A78C-803E7F3E2316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B0720DD6-D842-4C47-B47E-5FC122F7E195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541AC720-6F41-4813-8015-8FBAEFCBF5C0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EBEE411C-6A84-45A3-9A36-2C1805433FF9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2CAC6FAE-ED59-4009-AA3F-FD724E2C37DA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F32AA2ED-E211-47F9-80F0-62960114FA92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886B656D-5FBC-4D16-A67B-45CA5AEBFE59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9D0F4754-2AC2-483F-A8C9-A2CD29297426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ECDAEEC4-D0AF-48BD-A5F3-295F1FB378A5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2D33DE70-5DD3-488E-885A-88EB58BCC67A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65AD6B72-BA25-43FB-BD29-1B16B1A35EBF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75D337AE-1D9B-4737-818D-28AB7B4C2A3B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B8549931-11BB-49B0-A4C3-AE9DFA6BD9BA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0ED37E76-786D-4B6F-ABE7-90EF32D13FE3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8899614A-A7A6-4111-BC62-0C8B0349D15C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CCE16D47-D681-4518-AA4B-510A51035123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299E020E-B2A7-45CF-972A-D0B3FC009215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FB259C15-E484-47FE-8994-FB8CDCA9A6F8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BBCC1B0F-96AE-4D65-BE65-EF60D06DE54B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6760C104-8722-4FE3-A27E-8CFB0239C141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C64007A8-1E10-42B6-A75F-17028EC0C34A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DD166D1C-E709-4824-BE58-1A9DB49A18DA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5AA365F6-B589-4ACC-B1CA-36F2F3C07B58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D7BC7D75-3EBE-4E1D-9B9B-638FCA4D54CD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21D0612E-C35E-4767-86CA-52692CEB831B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7C0F5260-D8DA-49B8-8FEC-A9266553EFEB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D370EC8B-9409-45CA-8633-591FB282D60F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7472672F-3C85-4302-B9FD-10574D6000AC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sharedStrings.xml><?xml version="1.0" encoding="utf-8"?>
<sst xmlns="http://schemas.openxmlformats.org/spreadsheetml/2006/main" count="366" uniqueCount="61">
  <si>
    <t>TABELLE STIPENDI - GEHALTSAUFSTELLUNG</t>
  </si>
  <si>
    <t>LIVELLO BESOLD. STUFE</t>
  </si>
  <si>
    <t>CLASSE KLASSE</t>
  </si>
  <si>
    <t>SCATTI VORR.</t>
  </si>
  <si>
    <t>STIPENDIO GEHALT</t>
  </si>
  <si>
    <t>I.I.S.                                        S.E.Z.</t>
  </si>
  <si>
    <t>ANNUO - JÄHRLICH</t>
  </si>
  <si>
    <t>Inf./unt.</t>
  </si>
  <si>
    <t>sup./obere</t>
  </si>
  <si>
    <t>TOTALE       INSGESAMT</t>
  </si>
  <si>
    <t>7ter</t>
  </si>
  <si>
    <t>PREMIO BASE</t>
  </si>
  <si>
    <t>Ex Comp. Incentivante</t>
  </si>
  <si>
    <t>I</t>
  </si>
  <si>
    <t>Qual. Funz.</t>
  </si>
  <si>
    <t>Lit. 36.000</t>
  </si>
  <si>
    <t>II</t>
  </si>
  <si>
    <t>III</t>
  </si>
  <si>
    <t>IV</t>
  </si>
  <si>
    <t>Lit. 45.000</t>
  </si>
  <si>
    <t>V</t>
  </si>
  <si>
    <t>Lit. 52.000</t>
  </si>
  <si>
    <t>VI</t>
  </si>
  <si>
    <t>Lit. 59.000</t>
  </si>
  <si>
    <t>VII</t>
  </si>
  <si>
    <t>Lit. 69.000</t>
  </si>
  <si>
    <t>VIII</t>
  </si>
  <si>
    <t>Lit. 82.000</t>
  </si>
  <si>
    <t>IX</t>
  </si>
  <si>
    <t>Lit. 97.000</t>
  </si>
  <si>
    <t>PREMIO BASE (C 51)</t>
  </si>
  <si>
    <t>INCENTIV. MENSILE - 100% (C 15)</t>
  </si>
  <si>
    <t>dal/von</t>
  </si>
  <si>
    <t>al/bis</t>
  </si>
  <si>
    <t>Qualifica funzionale - 
Funktionsebene</t>
  </si>
  <si>
    <t>Erhöhung</t>
  </si>
  <si>
    <t>Gehalt</t>
  </si>
  <si>
    <t>SEZ</t>
  </si>
  <si>
    <t>7bis</t>
  </si>
  <si>
    <t>ab 01/04/2010</t>
  </si>
  <si>
    <t>% Erhöhung IIS+Gehalt</t>
  </si>
  <si>
    <t>% Erhöhung IIS</t>
  </si>
  <si>
    <t>Alt</t>
  </si>
  <si>
    <t>NEU</t>
  </si>
  <si>
    <t>8bis</t>
  </si>
  <si>
    <t>scad.12/2013</t>
  </si>
  <si>
    <t>ab 01/05/2017 (Ausgangsbasis 1/7/2016)</t>
  </si>
  <si>
    <t>Personale docente provinciale - Landeslehrpersonal</t>
  </si>
  <si>
    <t>ab 01/07/2016 (Ausgangsbasis 1/4/2010)</t>
  </si>
  <si>
    <t>CCI del 13.12.2019 - parte economica
BÜKV vom 13.12.2019 - wirtschaftlicher Teil</t>
  </si>
  <si>
    <t>A (C1)</t>
  </si>
  <si>
    <t>B (B2)</t>
  </si>
  <si>
    <t>C (B1)</t>
  </si>
  <si>
    <t>D (A2)</t>
  </si>
  <si>
    <t>TABELLE ZWEISPRACHIGKEIT</t>
  </si>
  <si>
    <t>A</t>
  </si>
  <si>
    <t>B</t>
  </si>
  <si>
    <t>C</t>
  </si>
  <si>
    <t>D</t>
  </si>
  <si>
    <t>/</t>
  </si>
  <si>
    <t>CCI del 03.12.2020 - parte economica
BÜKV vom 03.12.2020 - wirtschaftlicher Teil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</si>
</sst>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€&quot;\ #,##0.00"/>
    <numFmt numFmtId="165" formatCode="[$LTL]\ #,##0"/>
    <numFmt numFmtId="166" formatCode="#,##0.00000"/>
    <numFmt numFmtId="167" formatCode="_-* #,##0.00\ _€_-;\-* #,##0.00\ _€_-;_-* &quot;-&quot;??\ _€_-;_-@_-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trike/>
      <sz val="8"/>
      <color indexed="9"/>
      <name val="Arial"/>
      <family val="2"/>
    </font>
    <font>
      <i/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0" xfId="0" applyFont="1" applyBorder="1" applyAlignment="1"/>
    <xf numFmtId="0" fontId="6" fillId="0" borderId="1" xfId="0" applyFont="1" applyBorder="1"/>
    <xf numFmtId="3" fontId="5" fillId="0" borderId="0" xfId="0" applyNumberFormat="1" applyFont="1" applyProtection="1"/>
    <xf numFmtId="3" fontId="5" fillId="0" borderId="0" xfId="0" applyNumberFormat="1" applyFont="1" applyAlignment="1" applyProtection="1">
      <alignment horizontal="center"/>
    </xf>
    <xf numFmtId="3" fontId="5" fillId="0" borderId="5" xfId="0" applyNumberFormat="1" applyFont="1" applyBorder="1" applyAlignment="1" applyProtection="1">
      <alignment horizontal="center"/>
    </xf>
    <xf numFmtId="3" fontId="5" fillId="0" borderId="0" xfId="0" applyNumberFormat="1" applyFont="1" applyAlignment="1" applyProtection="1">
      <alignment vertical="center"/>
    </xf>
    <xf numFmtId="3" fontId="5" fillId="0" borderId="0" xfId="0" applyNumberFormat="1" applyFont="1" applyAlignment="1" applyProtection="1">
      <alignment vertical="center" wrapText="1"/>
    </xf>
    <xf numFmtId="3" fontId="5" fillId="0" borderId="1" xfId="0" applyNumberFormat="1" applyFont="1" applyBorder="1" applyAlignment="1" applyProtection="1">
      <alignment horizontal="center"/>
    </xf>
    <xf numFmtId="3" fontId="10" fillId="0" borderId="5" xfId="0" applyNumberFormat="1" applyFont="1" applyBorder="1" applyAlignment="1" applyProtection="1">
      <alignment horizontal="center"/>
    </xf>
    <xf numFmtId="3" fontId="5" fillId="0" borderId="6" xfId="0" applyNumberFormat="1" applyFont="1" applyBorder="1" applyProtection="1"/>
    <xf numFmtId="3" fontId="5" fillId="0" borderId="7" xfId="0" applyNumberFormat="1" applyFont="1" applyBorder="1" applyAlignment="1" applyProtection="1">
      <alignment horizontal="center"/>
    </xf>
    <xf numFmtId="3" fontId="5" fillId="0" borderId="7" xfId="0" applyNumberFormat="1" applyFont="1" applyBorder="1" applyProtection="1"/>
    <xf numFmtId="3" fontId="5" fillId="0" borderId="8" xfId="0" applyNumberFormat="1" applyFont="1" applyBorder="1" applyProtection="1"/>
    <xf numFmtId="3" fontId="5" fillId="0" borderId="0" xfId="0" applyNumberFormat="1" applyFont="1" applyAlignment="1" applyProtection="1">
      <alignment horizontal="center" vertical="top"/>
    </xf>
    <xf numFmtId="3" fontId="5" fillId="0" borderId="0" xfId="0" applyNumberFormat="1" applyFont="1" applyAlignment="1" applyProtection="1">
      <alignment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10" fillId="0" borderId="0" xfId="0" applyNumberFormat="1" applyFont="1" applyAlignment="1" applyProtection="1">
      <alignment horizontal="center"/>
    </xf>
    <xf numFmtId="9" fontId="5" fillId="0" borderId="1" xfId="2" applyFont="1" applyBorder="1" applyAlignment="1" applyProtection="1">
      <alignment horizontal="center"/>
    </xf>
    <xf numFmtId="3" fontId="5" fillId="2" borderId="1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4" fontId="5" fillId="0" borderId="1" xfId="0" applyNumberFormat="1" applyFont="1" applyFill="1" applyBorder="1" applyAlignment="1" applyProtection="1">
      <alignment horizontal="center"/>
    </xf>
    <xf numFmtId="43" fontId="5" fillId="0" borderId="1" xfId="1" applyNumberFormat="1" applyFont="1" applyBorder="1" applyProtection="1"/>
    <xf numFmtId="10" fontId="0" fillId="0" borderId="0" xfId="0" applyNumberFormat="1"/>
    <xf numFmtId="10" fontId="2" fillId="0" borderId="1" xfId="0" applyNumberFormat="1" applyFont="1" applyBorder="1"/>
    <xf numFmtId="0" fontId="2" fillId="3" borderId="1" xfId="0" applyFont="1" applyFill="1" applyBorder="1"/>
    <xf numFmtId="0" fontId="2" fillId="0" borderId="0" xfId="0" applyFont="1" applyAlignment="1">
      <alignment horizontal="center"/>
    </xf>
    <xf numFmtId="0" fontId="12" fillId="0" borderId="0" xfId="0" applyFont="1"/>
    <xf numFmtId="4" fontId="5" fillId="0" borderId="1" xfId="0" applyNumberFormat="1" applyFont="1" applyFill="1" applyBorder="1" applyAlignment="1" applyProtection="1">
      <alignment horizontal="right" indent="1"/>
    </xf>
    <xf numFmtId="43" fontId="5" fillId="0" borderId="1" xfId="1" applyNumberFormat="1" applyFont="1" applyFill="1" applyBorder="1" applyProtection="1"/>
    <xf numFmtId="3" fontId="10" fillId="0" borderId="0" xfId="0" applyNumberFormat="1" applyFont="1" applyAlignment="1" applyProtection="1">
      <alignment horizontal="right"/>
    </xf>
    <xf numFmtId="4" fontId="10" fillId="0" borderId="0" xfId="0" applyNumberFormat="1" applyFont="1" applyAlignment="1" applyProtection="1">
      <alignment horizontal="right" indent="1"/>
    </xf>
    <xf numFmtId="3" fontId="10" fillId="0" borderId="0" xfId="0" applyNumberFormat="1" applyFont="1" applyBorder="1" applyAlignment="1" applyProtection="1">
      <alignment horizontal="right"/>
    </xf>
    <xf numFmtId="3" fontId="14" fillId="0" borderId="0" xfId="0" applyNumberFormat="1" applyFont="1" applyBorder="1" applyAlignment="1" applyProtection="1">
      <alignment horizontal="center"/>
    </xf>
    <xf numFmtId="10" fontId="10" fillId="0" borderId="5" xfId="2" applyNumberFormat="1" applyFont="1" applyBorder="1" applyAlignment="1" applyProtection="1">
      <alignment horizontal="center"/>
    </xf>
    <xf numFmtId="4" fontId="10" fillId="0" borderId="5" xfId="2" applyNumberFormat="1" applyFont="1" applyBorder="1" applyAlignment="1" applyProtection="1">
      <alignment horizontal="center"/>
    </xf>
    <xf numFmtId="3" fontId="14" fillId="0" borderId="0" xfId="0" applyNumberFormat="1" applyFont="1" applyFill="1" applyBorder="1" applyAlignment="1" applyProtection="1">
      <alignment horizontal="center"/>
    </xf>
    <xf numFmtId="3" fontId="14" fillId="0" borderId="5" xfId="0" applyNumberFormat="1" applyFont="1" applyBorder="1" applyAlignment="1" applyProtection="1">
      <alignment horizontal="center"/>
    </xf>
    <xf numFmtId="4" fontId="0" fillId="0" borderId="0" xfId="0" applyNumberFormat="1"/>
    <xf numFmtId="4" fontId="5" fillId="3" borderId="1" xfId="0" applyNumberFormat="1" applyFont="1" applyFill="1" applyBorder="1" applyAlignment="1" applyProtection="1">
      <alignment horizontal="right" indent="1"/>
    </xf>
    <xf numFmtId="9" fontId="0" fillId="0" borderId="0" xfId="0" applyNumberFormat="1"/>
    <xf numFmtId="10" fontId="2" fillId="0" borderId="0" xfId="0" applyNumberFormat="1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3" fontId="15" fillId="0" borderId="5" xfId="0" applyNumberFormat="1" applyFont="1" applyBorder="1" applyAlignment="1" applyProtection="1">
      <alignment horizontal="center"/>
    </xf>
    <xf numFmtId="0" fontId="15" fillId="0" borderId="0" xfId="0" applyFont="1"/>
    <xf numFmtId="3" fontId="5" fillId="6" borderId="0" xfId="0" applyNumberFormat="1" applyFont="1" applyFill="1" applyAlignment="1" applyProtection="1">
      <alignment horizontal="center"/>
    </xf>
    <xf numFmtId="0" fontId="1" fillId="0" borderId="1" xfId="0" applyFont="1" applyBorder="1"/>
    <xf numFmtId="4" fontId="0" fillId="0" borderId="1" xfId="0" applyNumberFormat="1" applyBorder="1"/>
    <xf numFmtId="4" fontId="18" fillId="7" borderId="1" xfId="0" applyNumberFormat="1" applyFont="1" applyFill="1" applyBorder="1" applyAlignment="1" applyProtection="1">
      <alignment horizontal="center" vertical="center"/>
    </xf>
    <xf numFmtId="166" fontId="5" fillId="0" borderId="1" xfId="1" applyNumberFormat="1" applyFont="1" applyBorder="1" applyAlignment="1" applyProtection="1">
      <alignment horizontal="center"/>
    </xf>
    <xf numFmtId="166" fontId="4" fillId="0" borderId="1" xfId="1" applyNumberFormat="1" applyFont="1" applyBorder="1" applyAlignment="1" applyProtection="1">
      <alignment horizontal="center"/>
    </xf>
    <xf numFmtId="43" fontId="4" fillId="0" borderId="1" xfId="1" applyNumberFormat="1" applyFont="1" applyBorder="1" applyAlignment="1" applyProtection="1">
      <alignment horizontal="center"/>
    </xf>
    <xf numFmtId="43" fontId="5" fillId="0" borderId="1" xfId="1" applyNumberFormat="1" applyFont="1" applyBorder="1" applyAlignment="1" applyProtection="1">
      <alignment horizontal="center"/>
    </xf>
    <xf numFmtId="43" fontId="2" fillId="0" borderId="1" xfId="1" applyNumberFormat="1" applyFont="1" applyBorder="1" applyProtection="1"/>
    <xf numFmtId="43" fontId="19" fillId="0" borderId="1" xfId="1" applyNumberFormat="1" applyFont="1" applyBorder="1" applyAlignment="1" applyProtection="1">
      <alignment horizontal="center"/>
    </xf>
    <xf numFmtId="3" fontId="5" fillId="0" borderId="0" xfId="0" applyNumberFormat="1" applyFont="1" applyBorder="1" applyAlignment="1" applyProtection="1">
      <alignment horizontal="center"/>
    </xf>
    <xf numFmtId="10" fontId="10" fillId="0" borderId="0" xfId="2" applyNumberFormat="1" applyFont="1" applyBorder="1" applyAlignment="1" applyProtection="1">
      <alignment horizontal="center"/>
    </xf>
    <xf numFmtId="4" fontId="10" fillId="0" borderId="0" xfId="2" applyNumberFormat="1" applyFont="1" applyBorder="1" applyAlignment="1" applyProtection="1">
      <alignment horizontal="center"/>
    </xf>
    <xf numFmtId="3" fontId="15" fillId="0" borderId="0" xfId="0" applyNumberFormat="1" applyFont="1" applyBorder="1" applyAlignment="1" applyProtection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43" fontId="5" fillId="0" borderId="0" xfId="1" applyFont="1" applyProtection="1"/>
    <xf numFmtId="3" fontId="9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/>
    <xf numFmtId="0" fontId="1" fillId="0" borderId="0" xfId="0" applyFont="1" applyFill="1" applyBorder="1"/>
    <xf numFmtId="3" fontId="5" fillId="0" borderId="0" xfId="0" applyNumberFormat="1" applyFont="1" applyAlignment="1" applyProtection="1">
      <alignment horizontal="right" vertical="top"/>
    </xf>
    <xf numFmtId="14" fontId="11" fillId="0" borderId="0" xfId="0" applyNumberFormat="1" applyFont="1" applyAlignment="1" applyProtection="1">
      <alignment horizontal="center" vertical="top"/>
    </xf>
    <xf numFmtId="43" fontId="3" fillId="0" borderId="1" xfId="1" applyNumberFormat="1" applyFont="1" applyFill="1" applyBorder="1" applyProtection="1"/>
    <xf numFmtId="43" fontId="19" fillId="0" borderId="1" xfId="1" applyNumberFormat="1" applyFont="1" applyBorder="1" applyProtection="1"/>
    <xf numFmtId="3" fontId="17" fillId="6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</xf>
    <xf numFmtId="3" fontId="2" fillId="0" borderId="0" xfId="0" applyNumberFormat="1" applyFont="1" applyProtection="1"/>
    <xf numFmtId="43" fontId="3" fillId="0" borderId="1" xfId="1" applyNumberFormat="1" applyFont="1" applyFill="1" applyBorder="1" applyAlignment="1" applyProtection="1">
      <alignment horizontal="center"/>
    </xf>
    <xf numFmtId="3" fontId="13" fillId="0" borderId="0" xfId="0" applyNumberFormat="1" applyFont="1" applyAlignment="1" applyProtection="1">
      <alignment horizontal="right"/>
    </xf>
    <xf numFmtId="4" fontId="10" fillId="0" borderId="0" xfId="0" applyNumberFormat="1" applyFont="1" applyFill="1" applyAlignment="1" applyProtection="1">
      <alignment horizontal="right"/>
    </xf>
    <xf numFmtId="3" fontId="14" fillId="0" borderId="0" xfId="0" applyNumberFormat="1" applyFont="1" applyAlignment="1" applyProtection="1">
      <alignment horizontal="center"/>
    </xf>
    <xf numFmtId="3" fontId="2" fillId="0" borderId="0" xfId="0" applyNumberFormat="1" applyFont="1" applyAlignment="1" applyProtection="1">
      <alignment vertical="center"/>
    </xf>
    <xf numFmtId="43" fontId="4" fillId="0" borderId="1" xfId="1" applyNumberFormat="1" applyFont="1" applyBorder="1" applyProtection="1"/>
    <xf numFmtId="166" fontId="5" fillId="0" borderId="1" xfId="1" applyNumberFormat="1" applyFont="1" applyBorder="1" applyProtection="1"/>
    <xf numFmtId="166" fontId="4" fillId="0" borderId="1" xfId="1" applyNumberFormat="1" applyFont="1" applyBorder="1" applyProtection="1"/>
    <xf numFmtId="3" fontId="5" fillId="0" borderId="1" xfId="0" applyNumberFormat="1" applyFont="1" applyBorder="1" applyProtection="1"/>
    <xf numFmtId="43" fontId="2" fillId="8" borderId="1" xfId="1" applyNumberFormat="1" applyFont="1" applyFill="1" applyBorder="1" applyProtection="1"/>
    <xf numFmtId="4" fontId="5" fillId="0" borderId="0" xfId="0" applyNumberFormat="1" applyFont="1" applyProtection="1"/>
    <xf numFmtId="3" fontId="8" fillId="0" borderId="1" xfId="0" applyNumberFormat="1" applyFont="1" applyBorder="1" applyAlignment="1" applyProtection="1">
      <alignment horizontal="center" vertical="center" wrapText="1"/>
    </xf>
    <xf numFmtId="167" fontId="0" fillId="0" borderId="0" xfId="0" applyNumberFormat="1"/>
    <xf numFmtId="3" fontId="8" fillId="0" borderId="2" xfId="0" applyNumberFormat="1" applyFont="1" applyBorder="1" applyAlignment="1" applyProtection="1">
      <alignment horizontal="center" vertical="center" wrapText="1"/>
    </xf>
    <xf numFmtId="3" fontId="8" fillId="0" borderId="3" xfId="0" applyNumberFormat="1" applyFont="1" applyBorder="1" applyAlignment="1" applyProtection="1">
      <alignment horizontal="center" vertical="center" wrapText="1"/>
    </xf>
    <xf numFmtId="3" fontId="8" fillId="0" borderId="4" xfId="0" applyNumberFormat="1" applyFont="1" applyBorder="1" applyAlignment="1" applyProtection="1">
      <alignment horizontal="center" vertical="center" wrapText="1"/>
    </xf>
    <xf numFmtId="3" fontId="8" fillId="0" borderId="1" xfId="0" applyNumberFormat="1" applyFont="1" applyBorder="1" applyAlignment="1" applyProtection="1">
      <alignment horizontal="center" vertical="center"/>
    </xf>
    <xf numFmtId="3" fontId="8" fillId="0" borderId="1" xfId="0" applyNumberFormat="1" applyFont="1" applyBorder="1" applyAlignment="1" applyProtection="1">
      <alignment horizontal="center" vertical="center" wrapText="1"/>
    </xf>
    <xf numFmtId="3" fontId="6" fillId="6" borderId="0" xfId="0" applyNumberFormat="1" applyFont="1" applyFill="1" applyAlignment="1" applyProtection="1">
      <alignment horizontal="center" vertical="top"/>
    </xf>
    <xf numFmtId="3" fontId="9" fillId="4" borderId="0" xfId="0" applyNumberFormat="1" applyFont="1" applyFill="1" applyAlignment="1" applyProtection="1">
      <alignment horizontal="left" wrapText="1"/>
    </xf>
    <xf numFmtId="3" fontId="6" fillId="4" borderId="0" xfId="0" applyNumberFormat="1" applyFont="1" applyFill="1" applyAlignment="1" applyProtection="1">
      <alignment horizontal="center" vertical="center"/>
    </xf>
    <xf numFmtId="14" fontId="11" fillId="0" borderId="0" xfId="0" applyNumberFormat="1" applyFont="1" applyAlignment="1" applyProtection="1">
      <alignment horizontal="left" vertical="top"/>
    </xf>
    <xf numFmtId="3" fontId="6" fillId="0" borderId="0" xfId="0" applyNumberFormat="1" applyFont="1" applyAlignment="1" applyProtection="1">
      <alignment horizontal="center" vertical="center"/>
    </xf>
    <xf numFmtId="14" fontId="4" fillId="0" borderId="0" xfId="0" applyNumberFormat="1" applyFont="1" applyAlignment="1" applyProtection="1">
      <alignment horizontal="center" wrapText="1"/>
    </xf>
    <xf numFmtId="14" fontId="16" fillId="0" borderId="0" xfId="0" applyNumberFormat="1" applyFont="1" applyAlignment="1" applyProtection="1">
      <alignment horizontal="left" vertical="top"/>
    </xf>
    <xf numFmtId="3" fontId="9" fillId="2" borderId="0" xfId="0" applyNumberFormat="1" applyFont="1" applyFill="1" applyAlignment="1" applyProtection="1">
      <alignment horizontal="center" wrapText="1"/>
    </xf>
    <xf numFmtId="3" fontId="6" fillId="0" borderId="0" xfId="0" applyNumberFormat="1" applyFont="1" applyAlignment="1" applyProtection="1">
      <alignment horizontal="center" vertical="top"/>
    </xf>
    <xf numFmtId="0" fontId="0" fillId="0" borderId="1" xfId="0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6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69ED55E-C221-42D0-A850-E884D926268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DE0CBC8-846D-4BCE-B798-5CAC73DD76D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1B1A2EF-C264-4A87-8939-C28AB8C7E0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0BB2E50-1FB4-4F37-B46F-85E9C657D93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2149543-B509-4B23-91CD-D710ED1E4D6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C9A5CD1-65A1-46E9-A211-72ED644199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362A5D9-081F-4D33-9AD3-C7C8D166BDD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B863A27-9D93-45E5-A9EA-5A36700C5D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B580B88-AA80-4085-9B9B-81CE23B3E16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CD38A3ED-C340-4EB3-87FC-F3E2E2FCE563}"/>
            </a:ext>
          </a:extLst>
        </xdr:cNvPr>
        <xdr:cNvSpPr txBox="1"/>
      </xdr:nvSpPr>
      <xdr:spPr>
        <a:xfrm>
          <a:off x="5334001" y="762000"/>
          <a:ext cx="140017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E92B06C-36E0-43AB-9B5E-FD776AC1D44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B36CD981-4D8D-42CC-AF9C-B7D6C8104A42}"/>
            </a:ext>
          </a:extLst>
        </xdr:cNvPr>
        <xdr:cNvSpPr txBox="1"/>
      </xdr:nvSpPr>
      <xdr:spPr>
        <a:xfrm>
          <a:off x="6943726" y="1219200"/>
          <a:ext cx="140017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C6BEAA2-9379-4FD4-8028-9EDD641F394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619262B-44D5-40BB-9E76-1818CF75FD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F1C7EC1-B0A6-412D-BC41-6A23268B6D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75A300B-E354-4A95-9CB1-57E1A992F7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A4E49D8-12D0-4BD2-B030-E4DF4E390F3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6C9DC71-126B-493D-9103-6162E678C8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6E05432-C645-4113-B6A7-2BFA61B02B6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88EAD50-57F3-49EF-A597-0888C66E188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DDF7274-B5C6-439B-AF10-17317CDB4F6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984FFE0-D6DD-48E1-8D67-431840BDE2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B93B71F-6110-4BA0-B603-315A95BC1A3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6CCF706-F367-4C44-9361-6962797BE3A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D30DB9F-B39F-439D-9173-6C574409BE5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6E161B0-B210-4B82-B465-87296629E69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80A82CB-332C-4043-9FBB-81D6AF061DD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2479F85-6F11-4372-8125-989824D54B0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C289B51-0901-40DA-A381-5038BFC7250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5EB2EFB-1AF2-46B0-B71B-C0DF2C66FC3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5464CF9-CE5E-4B21-AA84-644CE89DD5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4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F83AA74-48D8-4D61-8EC1-3B8C5235324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4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1DBB0F8-EF79-4AA7-9D5C-70B6976D009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4A658B5-F996-4564-91A4-B8FD5AA9264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8DA6607-A20F-4538-9BFB-EDD422BE681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1E87A87-5F4B-4701-94BE-10DFD31BB16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D256F3F-4B8A-4F89-8976-B3BFE237753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5828854-FFB1-447E-B0F9-16D6A177914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071CB42-B732-409B-A351-4575AC760E6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8154116-0F93-409C-A8A1-CB6394FD05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1272CC6-88AA-48FE-A178-A5140D5D654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8D4013E-FE96-43BF-8109-DE0E6F48A6A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B6D3B18-6B2F-4A48-8184-5C1A5DFE01B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6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F3C57D6-8BFD-4DAD-BA6F-49B722562CA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6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A2B0BA1-52DA-4646-A46C-117FAAD7E45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6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23F6C74-D61E-4996-9A87-E5B26C2FD1D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6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1C4AFED-B178-44F1-8921-58669BC79EF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6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3C39FDD-3ABA-4758-AEFC-839C689C9E9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6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E938B99-0F4E-4C98-8733-655B53F80A3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6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32EF9C5-1370-4435-B26E-D4A9BF75AB8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6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0A37998-3933-4906-A6FD-4F02EADD948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6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09BE651-BD01-4A89-A39B-805E9A1AC6C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7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BEF688A-B08C-472C-BEA4-7B8A2E3E5BE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7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EDA660E-E28C-4DF7-B61A-84FBE025246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7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9D268E8-9DA1-4389-96D3-6C74DAAD9AB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7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236ED97-0709-4204-A511-6F387AF102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7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B8EBB04-49D2-4760-9D7B-D6D4BBA06D0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7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BC19D95-4393-43E3-A880-CDD386C0514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7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A859F45-B2BF-4D98-BCC0-FEC84CEC159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7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1F7384B-783A-4FB5-A158-F0133EB627C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7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EEC798C-6014-4371-B3DE-4787D4516E3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7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F5274ED-A9FE-42C9-88B3-247F752DA02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8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1DD6E07-DF04-46B9-8E78-1E0479C4DA3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8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D8483C3-1704-40AC-99DF-47979886895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8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AE2EB72-957D-42D6-917A-57CC0A8E175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8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2927A34-A679-4049-A6A5-5BA63799F0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8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CA8794E-568F-40AF-A868-A3609048CA2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8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BF942B2-B4B7-4027-99F4-56532021B0D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8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39B7C1D-19A4-44CF-A91E-072973C3B89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8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42D6157-BB77-41D3-8082-BBAA7546F40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8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65BAB95-865A-4FD5-9B28-45928134C19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8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2E60A75-1440-49B1-A381-AFA29620B87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9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3944E57-2EAC-45BA-9FFC-18736C9BAE3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9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55BE803-9C81-45E6-8C9C-A0F16BC1CE0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9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D7E5426-19F0-4063-9016-257DD610B69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9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9CA702B-9143-44D4-A3CD-DCFAD3BC9AD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9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5A9C429-0869-413D-A7D5-5AB66832E7C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9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F8ABE96-40F9-4026-9553-056A17AACDB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9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6C9C94B-3D9E-439E-9E76-59F0E46C9C7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9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7BF8A12-B0E4-4B48-A4F1-2D39B83466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9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25FF1DD-4EC9-4E00-BADF-0C9BF64DB3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9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24FE5DD-6017-426F-B6FE-FEAE86AC7B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0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F92E8AF-2D11-412C-901B-04A436078BB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0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FD75BBC-ECAF-C761-2124-04B815F53C1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</xdr:rowOff>
    </xdr:from>
    <xdr:to>
      <xdr:col>14</xdr:col>
      <xdr:colOff>472440</xdr:colOff>
      <xdr:row>1</xdr:row>
      <xdr:rowOff>76200</xdr:rowOff>
    </xdr:to>
    <xdr:sp macro="" textlink="">
      <xdr:nvSpPr>
        <xdr:cNvPr id="210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6D7AE8A-AE28-73E7-35E5-12330A2ABFF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0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0944915-8A2D-64F1-8702-33E0C50C62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0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4FE0828-B924-5771-28F2-1A35143CDFF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0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A62488D-11FC-5F33-FFEE-4344F110B28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0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BF0FB6A-CF2D-4851-E233-1808883F80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0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FE4B93B-2B11-D7BC-81A1-75B25B86CDB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0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A171BA6-D7E1-36E8-DC65-612F193D308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0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67F9322-BD1C-C5E4-97F3-4F7B7DC9ACE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7F77CA3-0116-94FA-DC61-75A2C512892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1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8A7F93B-68F1-0B02-742F-64125CD405B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1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1526113-919A-F629-49E6-16980A98C0B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1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F3A171D-2F42-AEA8-5186-8A5E46314F3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1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690283D-ED86-AB72-1F5E-256CB8D26B8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1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ED85DCF-DE45-209D-0A19-10586392066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1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D32F54D-9129-5D24-57C5-ADCDFC0955E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1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42D6832-F399-24B1-4865-4BAE3F2DBD5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1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97DA5BF-F71B-8ED8-CA37-912492C0FB4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1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933105A-3CE4-B4CB-E2F1-D63728D3A41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15240</xdr:rowOff>
        </xdr:from>
        <xdr:to>
          <xdr:col>14</xdr:col>
          <xdr:colOff>472440</xdr:colOff>
          <xdr:row>1</xdr:row>
          <xdr:rowOff>76200</xdr:rowOff>
        </xdr:to>
        <xdr:sp macro="" textlink="">
          <xdr:nvSpPr>
            <xdr:cNvPr id="2120" name="Picture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FF037303-0CAA-4D5E-87B0-EE02E278B3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4657C32-D8A7-4E61-A8C7-619D178820F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3BFC70F-BA32-4DCB-AFBD-8D1B2A621BA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D88883A-ADA6-424B-B322-56DFFDB0848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479D47F-56DC-4D52-9BD9-3F1D30B1E55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8FFF750-6491-41DB-90DB-F252601D7C4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093EF7E-8FF5-4FCE-8687-12B30496A65A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243FD9E-9CC6-41EB-84C9-91599D2D22C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947191E-CCF4-43A0-9501-E708D9BE2CDD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7FFBE67-4927-4990-843F-4D8D1985D67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A5F28409-7243-42CC-B7DE-BCD00AFDE9ED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3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D643933B-CD8F-49A9-91C7-7C6BF6AE06D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EF1D9B19-7383-40F4-A331-FD22B4F4E957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EF0248BE-B638-4C8A-9A6B-C1EEA7F2B5A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534CDCF0-E864-4C74-87F2-E372CCAFBD0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C74F39FE-51CC-44EA-815C-1602EBCFEC6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D7DF4EB4-45A1-4A5A-B483-35672596D51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A0620FD0-B134-4129-8B99-41D17694682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31C1568-8F50-4612-A4B3-083366CFB05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9965A0D5-AEFB-4830-B3DC-885BC6BA00D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64B2C8C1-A4F0-48C0-A495-B0EE020626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730840D4-0E86-4E9D-A59B-D5006E8CCCD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5B96BC02-9F55-471C-8B21-3BBE95C4E1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E5048522-7DE8-425E-AD1E-830685B206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8BA06B8-C44F-487C-8096-9AC7A5ACD88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C22A472-85F7-4675-93FA-8CC069756B2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75313E97-840E-44A5-95CC-DD8A0CE7D8A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EDDE9812-370C-42C6-A5AC-F8F800513E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DAF922C-894A-4CA9-BDF2-D48BD18BF5E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A8748D01-13D9-49C6-9FC8-E0742DA57D7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A86B6E9D-6961-415A-BD0F-985E2979C68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D8811E08-FB8B-44BE-8012-9E37C823840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486D810F-B69C-4FB3-BC98-F2E6304D744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4051BB78-9BE8-42C9-A892-CEEF89F4E9B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93111A5F-C367-4D33-90DE-CF0D2B3AA09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C96DEDF-A5C9-4E23-BD71-86FE03CCCF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3E5F955-AC74-4DE2-91F2-C952E35AB33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3178D65-C26B-4E15-A4F2-0851B13E74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BA97A2C7-2188-4F74-BAC0-0E55D29CF94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9598EFCE-D43A-4E65-BE7C-39D0F26163C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1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6E1CF200-E1B2-4823-A9E0-676564F29CD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4AB56CAC-C5DF-4FBA-AA30-03D6712F2CD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3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BCE43FA2-1357-4FBF-A4FF-CCB7D81DF30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F4FC67C-8EA6-40A3-8A0E-727F9B03D4C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B9723AD-64A7-4E06-A04B-6427300EA18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A0478EA3-DA5F-4991-A1C2-3E457AB7EE1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61F449EA-531E-46F7-A37B-E243BCCCD01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5BBAB13C-8D1A-4559-935C-7AC93FFF2AD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FE54E43D-8C23-444B-AA85-3093ABCAD21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9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B4387F3C-DCF0-4CA9-9CDF-6A57CBBAB9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91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22A0A46C-3515-4A03-B9BA-A4206B7E5AC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9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9AA09406-9996-4E65-A015-F18A775EDA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93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33AB2A7-D975-46AC-9CDA-FE54CCD1E83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9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5D0E547C-E551-477F-B970-B5F63D3A1B4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9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C8F177B1-EECE-45A7-82BF-574061C04A9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9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EC162DCC-7996-4ADA-95E0-52929E976EA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9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C67ABE37-8846-4E06-9D56-A7F9CCC5311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9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FE89C974-5743-46B1-8174-239C16D14E4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9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EBFAA479-D965-4141-B1E7-4E19953AF4D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0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A4A9AC53-18BD-4927-9C7A-448BDEF41A0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01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7C707C6-D718-4F97-A5C8-4D2BAEC0F27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0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817DD59-C224-4936-A822-2C468706C5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03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9558B020-47FD-4B0A-82DD-E3D16C527EE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0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61EF52AB-0819-483F-B1E0-A8E4A98D012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0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71A524CF-0075-464A-99E1-107D4A38213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0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C421CD4-3D5E-40AA-BABC-D3399F794E5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0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B75D8220-1F22-41A1-8EEE-70CF804F7C4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0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F9E3BDC8-DC82-47A8-A61B-BAA4A863ACD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0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1A8583C-DEBA-4EBF-AB3A-96906AD422C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1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B53A40E-E53D-4FF7-9312-9006D16E17F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11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6C96EF60-93C7-43A2-963A-E3D3220C605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1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DBA92844-938C-461E-9766-FE179253026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13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758A3E3-BA60-46CA-9AAB-F0C0FDC4575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1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7EA79903-AB35-4C78-92C2-9849FA99A85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1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D4175259-6391-498C-9E1A-A25E16CF9A5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1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2A1650A-0E2C-42AC-B4F3-AD3175C6D15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1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9164BDC6-C38E-48CC-B760-7A8724E0807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1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4A12E86C-4514-472A-957E-20386DCDEF4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1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F3E7AAD4-380E-4310-B82A-DEBB02BBF38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2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E9FE085A-08E8-4C5A-BFBF-0E96252783F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21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53CD145B-F478-41B1-972D-A5B0FCC9742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2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25D2C3D8-07FC-49B9-A790-37E81CE5060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23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E2A2DF5-0519-4599-B1B1-E6C778BC62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2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AA5F0FFD-1DA4-4D81-BE4C-187AE146137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2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61ECD35D-93E8-B805-9651-1980B49CB7B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</xdr:rowOff>
    </xdr:from>
    <xdr:to>
      <xdr:col>14</xdr:col>
      <xdr:colOff>472440</xdr:colOff>
      <xdr:row>1</xdr:row>
      <xdr:rowOff>76200</xdr:rowOff>
    </xdr:to>
    <xdr:sp macro="" textlink="">
      <xdr:nvSpPr>
        <xdr:cNvPr id="2872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8986C591-ADD0-0D0E-01AD-F216191E06C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2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332C7E0D-BF4C-72CE-AD4B-F49F3023F2D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2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7B81A92-D9AF-EE1D-294C-3494926E24B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2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28A85289-7DD4-8DF9-3540-BE3E214920B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3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45A940E1-3811-FDB8-4AFC-F8DF010B0F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31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CE4D3B06-05AF-0D76-D525-80E5482F23E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3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41B8F339-587B-9A3A-B94A-F7D31D79FB2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33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715C81FA-CB0E-4C0E-F3F6-F14FEA39C48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3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DDA35242-9572-A9C5-5521-FB7E3D43400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3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6F01EE9B-4D1B-152A-1997-0F488E369AD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3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7B5D148A-9CBA-EE65-A0EC-CF0C546FF74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3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C4D95D4C-35AF-53D2-575B-1AE84CCA014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3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9FDC73BF-521A-7852-CD46-D4851A92DEF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3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C765C5D-C71C-6249-197C-AC9E7B1C94D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4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A73D1AE9-CD65-FE22-20E5-712AD7677E5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41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F721E15B-21C8-A46F-AB81-7A02F8A896F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4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4FB2DEA9-06EF-4C6C-952B-632657AC670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743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33760F20-985F-E4EB-D366-75FEF9B988B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15240</xdr:rowOff>
        </xdr:from>
        <xdr:to>
          <xdr:col>14</xdr:col>
          <xdr:colOff>472440</xdr:colOff>
          <xdr:row>1</xdr:row>
          <xdr:rowOff>76200</xdr:rowOff>
        </xdr:to>
        <xdr:sp macro="" textlink="">
          <xdr:nvSpPr>
            <xdr:cNvPr id="28744" name="Picture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4EC4D395-6F43-0381-FE79-DC8F250C54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56B5753-9FD2-4FCB-A020-FF1ED55C52DD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814F389-4B45-44B7-A7A1-B61D825EE16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42A86FB-C96F-4C3E-9110-AA2EF57D19D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B7D7531-B18D-4D81-B0FD-3979BAD09487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180F734-8871-4BDD-8B36-46138E56C4B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0BEA08C-C483-4C7B-84D7-A6574BAB94EF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4E2E984-3ECB-4C1A-BA6B-CF061AB6DF9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0CA85E7-206A-4258-8664-F4C875390DD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A6345AC-74EB-4D01-8AED-5BAB260BA48A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F727B724-93AC-43B1-979E-A9A56D0CAA07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69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886EFCDC-2091-4670-A4F9-5A63D04E68A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76121D8B-AF38-4406-86FB-D23F7E3A0595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C3F84CE1-7AC6-4121-96B5-DDA4C6EF682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CE95A6D-0724-48DC-942A-0EE9A533E5F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DA756D2-1ECA-434B-B73C-5B74A68BB7D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46D207FD-62B1-4C65-9ED0-AC9C8DAB7FD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FE23B52-F9E4-430D-8B7C-6848C2720C1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4AC80C9E-903F-4AC4-9CD1-81110806169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FFF3D09-3F63-45C7-B525-6578702D034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E9DD652F-DD7D-4544-A119-A570524B2F6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75CE1190-BC2B-403B-84A1-A2BF195A910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4D04AA7-EE26-4D72-9217-63939E3E10E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D7647B56-C9ED-4CA7-A486-9C4FDE6618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00125113-4467-4109-B71B-0448E1A260F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4608EEE-8429-4BD2-9348-D1DD4A9710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2D09677B-FF0C-4458-B6BD-7B531021DC4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B123C00E-AC5F-4881-8E91-F285ADEA89C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7745772-F0D0-4638-AE60-E0AECE4F788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BCEB2E1B-B930-4602-B500-1F9699616A0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D0BB298-A026-4FF8-9DA8-F789CD6B97B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4A90F87-8279-45B8-865D-D466DA152FB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69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6D2EB9C-880F-485D-AFAC-52FD910585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69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FB8E1BB3-8307-40F0-9B4A-91CAA5C097F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69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C2BB86A9-5115-43E8-A522-8CEC76828B4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BD73D20-3F3F-44FE-8D18-4FC2DA55D0A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6299A551-0B0C-4306-A650-F0C17A4B28D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E40CAF95-CC54-4B44-909C-63305370BF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3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BB170F3-AE00-452A-B7DF-CBDCD6DB7ED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D4C9A11F-CF05-48CD-8899-49BE0406C27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5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C0CA8065-305E-421B-BE54-04800EC3779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761E4D47-6EEE-4A98-9FC7-465A77A8449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6821EB45-B762-462F-8762-5B4A9C020DD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E5D8D9A5-C6A9-4831-8DA4-10FEA2F19D7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D4D8F6E4-C1A6-48D2-8AA5-D2A48118B1D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1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03839F9-46D6-4FCD-A50C-3B70863A7BB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1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6FD9E123-0E34-4B4D-B670-9C74BA5C3CE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1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75EF73C-D4CA-4166-8F60-E425A90FEF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13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CE3B93D-D4A3-43A4-85EB-2B235AF7A4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1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1E8B451-028C-405D-8248-545755365D7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15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03C6FCB-27BC-47B8-8F65-2B24AA5B283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1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3FE052C5-1E4C-4333-A6C2-FD6097033B2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1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369AC754-34C3-47D7-8DB4-443D246C73A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1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F12045AD-DD34-4CB5-9514-093A1F93D6E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1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FBB63741-22B8-46B6-9B8E-4D908851D6D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2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957446D-BC32-4443-B2BA-501E94E211A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2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CEEE5F1A-D764-487F-B0A9-116649BA18F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2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224859E1-6974-4153-98F0-16271598139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23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2F26808-4761-4C3A-B235-2308A1C3335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2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5C2968BB-B1DF-424F-9F64-B03E17C3F3F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25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2A5F6373-8AAA-4A1C-ACAF-C646E813E73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2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A4ABC23-56E1-46A8-97AE-1D3BFECD92B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2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3141A911-01B7-4D5D-B859-9D8E31E3F04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2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0976AC10-6D22-4EBD-9B92-041D646E616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2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B7743587-A5C1-4593-AF00-BCF40C82F4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3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51B60F37-D84C-420A-B5FD-ECD6C8CD4E8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3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EFCD8E4A-D963-4025-A49A-2809CD95469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3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0D0D323-67D5-4CE3-8391-2D8DB2849E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33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C12B8F2A-6E40-4342-ABF2-F3779A64289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3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B589A0D-457C-46A1-AD6D-8161DBD193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35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0D75FA4D-CC03-4110-B842-8E900107BFA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3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3CA7B1AE-9B06-4188-AE99-DBAE49BB8D2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3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213A00C2-C945-4934-8DE2-6AF7B9AAA4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3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7116762F-4B2E-4D02-9CA7-281CA477504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3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8B029828-314E-493E-8A6B-98D36136FC1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4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5A516372-1C6C-4FD4-B52C-10EAE55C979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4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6A3116AE-6D68-4BAC-AF3F-5BAB0FA9FCC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4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E60121C1-7455-4617-B97B-E6CED39F2BB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43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6DC6898F-4DD6-440C-A4F5-613A3A72853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4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0707A3CD-CA16-460D-8117-B712D4E85B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45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02F487B7-5895-4A45-BF7E-7688EA5CE13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4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8C44791B-8E07-40A8-9B24-0E3A6C0CE95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4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0EEA44A6-9E6B-40F0-8826-6E83B6E7DD9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4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0B2D1020-F5EE-48F6-8E73-7B9730E83F8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4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79B0D33-58F7-4E5A-1494-90BCD0B6360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</xdr:rowOff>
    </xdr:from>
    <xdr:to>
      <xdr:col>14</xdr:col>
      <xdr:colOff>472440</xdr:colOff>
      <xdr:row>1</xdr:row>
      <xdr:rowOff>76200</xdr:rowOff>
    </xdr:to>
    <xdr:sp macro="" textlink="">
      <xdr:nvSpPr>
        <xdr:cNvPr id="2975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C9737BA9-C577-B7E8-E5EE-B36A7E0D657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5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4305F547-4C69-38D4-A5D4-11E107FBD5C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5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EBAF5427-CADF-359D-0F3E-DC349DFE374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53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29BDD8FE-528F-9F9D-B897-C50D96C2A19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5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2AAA538-EFED-1FF7-DD3F-ED52855D58F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55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C24EB6D7-8D49-A413-F5F6-2E0B54B88E5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5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5725CF28-5B96-E700-94E7-09B564D2D13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5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DBC6FB0F-F45E-4136-9024-C6D29C16C54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5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2440B8F-9736-55F7-B1C6-931F61A6411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5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417BB3B9-CC38-6B09-9810-0D5C8C02128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6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0F3629A0-5F91-FC86-20C5-2B48460FEA8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6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1705CA4-2165-9D02-839A-50DE106CEF2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6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22318246-33B0-5D30-030E-8CD3FDBC04B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63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7F017BA2-E922-16B9-79B5-924820C6F41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6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AD1DB59-3CCA-A36C-CEEB-C297FCDAD0F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65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D9C10EB1-4445-BB3C-093A-AA63CE9654B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6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C35691DB-642D-C045-630B-412090D854D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6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EB8906C2-0850-357A-3A18-22B6A3F15F6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15240</xdr:rowOff>
        </xdr:from>
        <xdr:to>
          <xdr:col>14</xdr:col>
          <xdr:colOff>472440</xdr:colOff>
          <xdr:row>1</xdr:row>
          <xdr:rowOff>76200</xdr:rowOff>
        </xdr:to>
        <xdr:sp macro="" textlink="">
          <xdr:nvSpPr>
            <xdr:cNvPr id="29768" name="Picture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72F43A5F-9245-F36B-1AEC-C585E80196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CB4953F7-DC8A-44D0-BB54-C51776856F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CC7F480F-C425-4CE7-A2CD-41E72447AF6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BF40434-B6FD-4C4E-A804-F689DDFEE6B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02E027D-F70F-45E7-A792-00068127B80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6F69977C-03D3-45ED-8033-22E1C4DAB56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B701D3A4-3673-404F-890F-1B5D26393AA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AEAD1552-44F5-457E-B8BB-57D00F0E2A8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B0FF7B7-2F4B-4D50-96D8-C6C78E508F5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3AA81BD-2F9D-4D6E-963E-3292B198904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E56CE111-BAA5-4952-B044-B4B6FA8D7D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4DCB2546-889F-4238-A2F0-3B2927156A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EE1F2E18-9732-4F82-80E2-4EC3BC59C03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94EE65CF-6AA8-469C-9EFA-FA02D0AF0EF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10E6A20-AADD-417B-9F1B-4879AA238C8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CB3408D6-686F-44E3-A995-EA59776ABAD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2E8A9E13-6EA4-4398-A738-3F91F3C791E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A157F24-1F81-4E13-98FB-B7E8981111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4A1C38B5-50E2-46D2-A31D-FFDE3DA181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14F5E3E-15E5-4543-99C7-46D3F2462D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D33D8B9-F195-4487-9CDB-5BC1552E15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72167B48-7AB0-4E12-A927-37E22498C5B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314A7D2-974A-4F03-BC1C-75D7701967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4D3DC5B3-991F-4F2A-991A-3B2913F3197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96085CFB-E8E0-4585-A700-B595F92723F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DA25DC1-C2A6-4635-8630-E670AA39679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FEA6CB55-0C8F-4E70-B6FE-68089D0DC9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F8A093C4-B0DB-43CD-8FEB-15CFACBF3E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5D2CDB3-BF92-4864-A7EB-61AE2B83818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D339E82-104C-4C89-9EF7-9A0EC2606FB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982920BB-2E70-4585-839E-03CECD151BD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B464CDF-9E26-4F7F-BC1A-6A34AB0EAE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16407C53-FFDA-4FAA-B3ED-94D880396F9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6085968-4870-49D9-91ED-8B45F55A45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F47AC7F8-3ADB-4AC6-B298-FE8356F800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686DA4D7-647B-45AE-A987-99D1169CA61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30BE118-0F95-450E-8B2D-B9B44C3A794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DE04D6F-2079-4092-B1DF-B6EC984318B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DF68AEB0-5275-481A-8237-92BC9D6540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61B31430-0FA9-494F-B271-47E3C17CB9F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2EFF107-FDD7-42FC-A4EC-3874503E890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7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AC58B15-75E0-4DE8-85B8-569E7357510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7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9B0D307-53C5-42CC-BBF6-047EDDEBF3A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7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B09A84C-3183-4F17-8162-534A7B4646F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7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7B1D6FB2-3CD7-4638-A76E-78A118F969D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7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642AC3AF-E369-46EF-9BEB-09FE4F16F44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7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F0898045-47E5-47AB-9DC8-94AF4BBB6F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7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7BA6FDC6-47BA-42A3-AA5B-B35F71585B5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7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CFAA184-91DC-4D92-905B-E59CF1EF63C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7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A757450A-12B9-4766-BC38-7B63282DA29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7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1D11C65-C786-422A-B492-CEA6DD3A6C7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8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EEC65548-B5BD-41F2-A5C9-B98190136FD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8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1B0ACBA8-F53C-4784-9C4D-6658E954ED6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8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FDA82E69-11B8-49FA-9EFD-FA48209AFD0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8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C352DA4-FF36-4158-B497-BFB997DD98B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8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4120CFF2-F1CD-4C48-807D-8E8F4A948FD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8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61BA473F-7B08-4AE4-8799-CA4348A53D9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8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6F5DB98-AD02-43A5-81A0-E739A1B277C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8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E17B6383-0797-4DA7-A078-61FBABB9BAC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8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C91531E-FF7B-4A32-BC0B-BB5B0BAAA1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8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C4A47CC9-4855-4091-8587-290DA051441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9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93C1FBC9-8C56-4958-9B84-67E8D55AAAC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9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ECAEB183-97E5-4DD8-98F1-B44980106F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9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F32D6F10-2134-4F89-9DA0-6042CF0F717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9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C684DBAF-B517-4C05-9EB7-3A6C367B991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9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7C69F71B-B0BC-45E4-8F2D-DCEE6E9DEAC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9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B09BFA86-81FF-4424-AFC1-260C0BDB44C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9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D5220DED-01E5-4CD3-95E1-CEC3E659FFC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9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AA60F544-9258-4FA0-8773-58648F411DB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9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6F2D4CE-D5A1-4D50-8BF1-6EF57410613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9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7CBECA0-C217-47A4-A72B-58725C8AB5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0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94007921-40D1-490C-93EC-F5B4AF3E3B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0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1E324A41-05DC-4B42-9852-A27CE0022A0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0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780717C9-C9A3-4CFD-9E31-CC1510A63B9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0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E1B90D6-6AE4-4AEB-AB6A-7D6804DA386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0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2855873D-DC0B-4A09-AD92-E708236F2B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0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F4DFEC71-12B1-48FA-9694-1592EC1460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0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072DF1A-56A0-47C0-996E-2B3069DF72C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0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F76FBB1-D099-42AE-9414-D33340AEFCE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0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E3C7C1B0-4D38-41BB-9B79-3C0CD0F7136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0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16243401-C40C-4FCB-9428-68AFEA4FEA7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1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E257CD5C-7D32-4C16-B788-9EBE6F60859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1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9D39AC07-D64F-0838-45D0-5C40920448B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</xdr:rowOff>
    </xdr:from>
    <xdr:to>
      <xdr:col>11</xdr:col>
      <xdr:colOff>472440</xdr:colOff>
      <xdr:row>1</xdr:row>
      <xdr:rowOff>76200</xdr:rowOff>
    </xdr:to>
    <xdr:sp macro="" textlink="">
      <xdr:nvSpPr>
        <xdr:cNvPr id="1541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3BF5E1B-1309-CAC9-3942-963925B3662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1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4EE3A11-96E7-CA94-0605-51CB38FAC72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1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6FD4ED71-A638-729F-9BCC-ED9CA96A54E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1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136F3EA3-A2BD-0ACB-11C0-C282EDE7FF2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1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EB85787-8531-79FA-D917-D86BA4142A6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1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B47EDC50-E5FC-C4DC-F1D5-DD3D18BE6C9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1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C1D029E6-5425-257A-9BF6-91501E77EBC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1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20BDA1D8-1445-CC1E-A706-0DD27276FAF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2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7E083639-975D-2ADD-1ABF-8EA2AA4F747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2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B000DE3B-6DFB-5F52-4115-C01DADAA1DA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2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7A26BEC1-EDCA-21FD-0C9F-05125BAAF81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2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14B54D42-BDCF-36AB-FFDB-C9532670D57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2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B2C79DC0-6185-9663-0680-358DBD07D7A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2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A46821C8-60BD-4F56-602C-9E30E07C1F8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2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D91D8E73-237D-CC96-0338-DC86FDE9D89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2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B4FDD77E-7E6D-7188-1456-00C1B873CF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2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11DB3B2E-A98F-AB4E-1F63-661C6E73F02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42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A3EFA3C3-A5A8-4698-E115-A5B6CACF1FF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15240</xdr:rowOff>
        </xdr:from>
        <xdr:to>
          <xdr:col>11</xdr:col>
          <xdr:colOff>472440</xdr:colOff>
          <xdr:row>1</xdr:row>
          <xdr:rowOff>76200</xdr:rowOff>
        </xdr:to>
        <xdr:sp macro="" textlink="">
          <xdr:nvSpPr>
            <xdr:cNvPr id="15430" name="Picture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D2FB9C51-C014-BC4F-4241-02285B54E7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4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B9A364D-433C-4933-8B8C-F13427C6897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CEDD7AC-9616-4995-8903-25D2D524498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DF9B29F-AEB0-4BFA-BFED-6067D244CC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9E94789-1B54-4A4D-9318-403DED9B002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E9F5C53-63A3-4DAB-B9D7-B9976C164ED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926D552-D011-4A90-B02A-91484A0A95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C9849E1-C276-448C-826B-B3054616EEB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3679C494-BE03-4499-BFA4-67BE5CC238C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49D72D5-ABD6-4490-9576-0E31FC8357D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DCC18E0-8C4D-42E3-85B7-AADFC994B3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08D0231-1438-47D2-83F1-67EF7506E03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4D212FD-6299-4A17-BCF9-3590DA6E6F8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13D2208-1E74-4C6D-97CB-7A025D5DAD9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5FE7215-33BA-4B15-8DB2-103DDDA444D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9ABAB28-6114-445D-AC55-C3EEDDE4BB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ABA4BF0-6D83-46B4-AEF4-3F6EA29D42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BF282A1-61A9-4FFC-8C21-7457EF0F0B8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B6965F7-9DD7-4568-879C-A55643961E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67DAF5C-D540-4D0F-A47C-E9911334DD0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504EDDE-9BA8-4D92-AC08-D1B65574DA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3808707-7252-4DDE-AA80-0E77BD577B2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F623BC3-332C-4E4B-86B8-BE6536E8D97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0BF29FE-F09F-40BB-AABB-F063A956667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555A5C5-0223-4C9D-AF72-7133ED2514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09B9D1C-3971-460D-9069-5C60B731FF8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163AFB1-11E6-4E47-BF58-091A983BD86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4A3224E-ADAF-4AE6-977B-6EEF598341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6F8BBA8-248D-453F-8492-348FA49093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726DA88-04EF-4CE1-A76D-CFE7088E5F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3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E62D1E6-DB2A-4A6F-A202-C729AF1F616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3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A972CEC-5859-437E-AFC5-A7F66EA792C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C82E983-5004-43F3-AF62-035B02D3740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9AE918A-AAD7-45AD-B8F8-2B8F64932A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1F5984D-2250-4B6A-802D-57A6349EAE5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52043AD-783A-496D-8D96-BA3D0036075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15E367C-5464-4759-8950-E101A148CCC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3D5A8AD-048E-435F-BB6E-C3659F0F66D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3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FF96662-5D0C-406F-B3FB-932701B684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3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183F2B2-B13B-4076-BDC3-FFE9A3181C6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3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2902552-E263-410D-AA15-63B441D091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3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8CA2BA0-C7A5-43B3-A6D3-2C88DC28AC6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3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84C68F6-7480-44B8-8DA6-1CFBE910EA2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3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E026D42-D4B5-4AEA-AF81-258C0531268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3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779E6A1-3B68-4630-B8F3-4EA6AF5A67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3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41493FF-2EB8-4EAF-BCF6-F9B838EC023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3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5698603-DEDB-4CDE-92F6-F89055F4FC0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3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80F5A78C-A39A-4D75-AA82-D2E1A58E375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4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954D664-14D4-4048-9F1A-93F1F918B96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4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4E6283F-4574-44B8-9B8E-42B4C42094B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4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6D4BD3A-EB53-4017-9828-586FA1F7759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4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93FAAF5-9392-49E6-A59F-F1F3D9F06CF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4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A47E91C-12D8-4295-9446-2394BD75E67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4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1878DF8-3294-4AFF-A4DF-24A5FDA26FC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4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EEE7168-E656-4BD9-97B5-0FEE7A6884A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4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FCA4E5C-ACD6-4581-BB6B-BE1F9664A21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4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EE1B672-2A20-484D-9D01-1C3F1D711AD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5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3650D2E9-46F4-430C-93E8-7A0B4E84F87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5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C451986-B22E-416C-9E3D-6D1FE079583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5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80C72D2-C77F-4A8E-8BE7-9FE3055BB3D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5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48DF3F8-7769-49AE-83E0-92A94F518FC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5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B08FE98-F2DE-4B3E-BB41-365F9E665AC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5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4FA8022-8E28-43A7-95F4-CD0BD5FEC22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5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E0ACE84-22AF-4E06-8D98-4DDCE041721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5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06F4B24-9BFE-4571-89EA-013B92ED153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5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F70DAC3-40E5-4223-BDDF-B8E4293EB59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5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A6F9B84-E5AF-48CE-ADEA-1AA72DD1164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6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49DED1A-1F59-4AB4-94C5-28FBBF54B30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6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D7938B1-9CD0-4AED-9F5A-BBEF74542C5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6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5FA773E-A50C-4827-9634-C39B9FE8C25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6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32F9C22-FF7E-4AC7-BA8F-B09F7BC3283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6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D95BAF4-A380-49FE-A72A-A50346E3D29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6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9814A40-725E-439E-9B4D-0C2D9063522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6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2112D77-0A57-4456-BFCE-FA561DEFA5C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6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B219944-E6D7-49B2-ADE0-2B84049064C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6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0AB2B44-0B3E-436A-8630-6105517E1BD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6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ACA4204-5BF2-4848-95BE-3586223A915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7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0A2C60A-6C84-41EA-9215-C5F2AEC6B56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7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A0CE97D-067A-4BBB-96D7-634A8B1D845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7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F9AB4B8-3E5A-41A8-8838-F7F242688F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7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6120662-3A35-4CD7-8657-058A7285678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7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01E6475-5840-4F9D-907D-290C14C5AC2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7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D8F3D2C-270F-F522-3743-DE509C94EF8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</xdr:rowOff>
    </xdr:from>
    <xdr:to>
      <xdr:col>10</xdr:col>
      <xdr:colOff>533400</xdr:colOff>
      <xdr:row>0</xdr:row>
      <xdr:rowOff>480060</xdr:rowOff>
    </xdr:to>
    <xdr:sp macro="" textlink="">
      <xdr:nvSpPr>
        <xdr:cNvPr id="107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8687BF6-3CD7-A8C1-97BE-15F9DFF94E8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7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3ADF8E2-F61C-6210-08FD-4E8015594B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7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4074C9F-42FD-A64C-3E46-F2388CE754A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7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933DA5A-FF5D-6215-4DD9-4FBD1268F6B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8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6DE2A77-085F-A4C2-A51F-28FE521EA41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8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3F52F47-71BA-A8AE-F647-CDA93972DA1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8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B783F22-A7A9-2424-27FC-5C95464B586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8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A8BAE3E-E2E8-F557-1081-A01A9678037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8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7D586EB-4CCC-6303-E073-1B7ECD5A46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8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783DCBC-EFA2-5ABB-E2CB-8774763805A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8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8FEB7ABF-491A-71AE-DB84-EDCFB774DA1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8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49133A1-5820-40CD-D0EA-E2BA51A060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8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847B971-A997-9F68-2F46-5C8504FC5C0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8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0707924-709F-BEEA-5231-23A13338D59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9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FD5495B-2218-0018-F828-C971F423DD5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9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2BF1E44-067E-B596-37EB-9141660539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9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591D626-69D2-43E1-5EEB-8CAF5422885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9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4FD4470-1DFD-8E82-54B8-A4BFC627173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15240</xdr:rowOff>
        </xdr:from>
        <xdr:to>
          <xdr:col>10</xdr:col>
          <xdr:colOff>533400</xdr:colOff>
          <xdr:row>0</xdr:row>
          <xdr:rowOff>480060</xdr:rowOff>
        </xdr:to>
        <xdr:sp macro="" textlink="">
          <xdr:nvSpPr>
            <xdr:cNvPr id="1094" name="Picture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F7EDC7B3-837E-115B-33EF-5A40B8BC65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44745E8-B21B-4B53-9AE3-A8F4F574705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BFA7E29-6744-45BC-BBAA-6E5851D7DE2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7F5C349-54BE-4E4D-8A1B-C3F52EE73CA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D329D1E-E0B1-4EEE-95C9-F107B94056A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8DDBA0B-0BAB-4D16-B440-10597AF28B3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AC5A247-5BA3-4BA7-BEE9-EDEBD69F1FA2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B8A3B31-E599-4291-80D4-99A1F2FF204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2B69FA3-56D2-4D03-829D-91DBA29D6A0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8BF1243-7F08-4C1D-9289-CD089134DCDD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F848800C-90EA-44B6-A501-CA7DF617CE30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3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BC85BB41-2EB3-4840-9E01-D51C670E048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218412E1-74E1-4C79-9638-5A561D0E4324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3EF3A781-4937-4D9C-A993-EABF79AACC0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70466126-F237-440B-BCC3-E6B5E40DB15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88AB1E30-96A0-40C9-A6A1-A989832A9E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651CF09-5FD2-4D08-AFAA-9F1800DA36C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B050D43-3279-40E9-BE4D-83E23BCB366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223645C9-47D3-42E5-9B60-7447D5A8823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A32F8F1C-7C78-4683-95EF-4926619A90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B42729D3-762E-4A0B-B984-88EC5E175B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F284C44-A354-4A7A-AEE7-B9C215162C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D21C558-0C01-433E-AC8A-B73279A06DD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6DA5009-150D-4957-B954-5804040F7C4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AB5995D-1213-45FA-B602-DB7F2B2B22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0082432-F197-47FF-979E-3C7BB8F4BB2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DCB5E66F-376D-43DD-9282-72EF6B18214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5F75334-C434-4DBD-B0CB-6D8F8FC0586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70883C9-4FA0-4517-86D8-D628C9D91BB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22B291F6-62F8-4A1F-BB5F-2C042CAA28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BF33E1F1-AE17-49D6-ADF0-77BC181F4D3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E8D1A70E-B63E-4013-BF74-83E71517CFF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6ED3A81F-A9C8-4977-AB50-78CEB1E1630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F8643F6E-397A-41B9-AA1B-6FFEBCE358B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6EB02F3D-59EB-4533-A89F-B18975DA9D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C807BAB-B58E-4F08-B4FA-2BC24616FE5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5137111-97AA-49DE-949D-062B1BABB9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02AE881F-D871-4E6C-932F-F5E7E152FEF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EBE81FE5-4361-4FAA-AE23-443EC0D0BEC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5D667CE6-2F25-4FF4-85A9-36EF31B97D7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1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E8903776-B6E9-4EEB-ADBB-5A9A28BB73A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64434FF4-D6DB-489E-B637-8772F843596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3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3686BA8-30F2-4F9D-905F-C2759A110B1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A8B36DFD-14A9-4821-8007-07FE53FE213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2CD75F95-B755-4745-B28E-6B347FF7B97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2C55F7CF-4A11-4EAB-9BF1-4A08EFF8786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D11B569E-802D-4D13-B8E6-C320B019931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6F10346B-85E8-42AA-B036-557468D161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38B36C52-F1E9-471F-9619-961D137FA7C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5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76E26B61-DBBA-4F4F-9AF7-1D26FB1D5DA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51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8330B813-D1D1-4ADE-AE22-4B334511304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5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9ACF086E-3611-4EB5-9088-6C188A2C55E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53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3FFD153-4C89-43DF-845F-5B4852044F1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5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5FB5E336-5DEB-4CCD-B8B8-6F2A93366F4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5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9B81426-48A9-4300-B6CF-D4BB55DDF74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5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95951B39-F74B-49A3-9861-6BF52B5ACDC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5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3D95BCFE-5AB9-4427-8557-70BE65651DE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5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D59F6D6A-FFBA-4276-AAA7-7A4C09987C1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5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2F7AC217-8B7B-4462-8EBD-3F5F37EC49B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6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A6090377-F0C2-40B8-AB9F-C85C9DE8F51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61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03BB0212-E702-4840-B43D-3644971A34E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6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584778DC-2013-4BB2-91EE-7ED6AFD0C1D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63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280C11D0-BA49-4863-A1FB-EC96B120002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6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9BFA79F9-F029-444E-BA85-0882FC47E98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6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25971AEC-9B8B-436D-9393-8DC52E2E467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6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038DE459-034F-4EE9-9459-5285C61F06A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6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D031D35B-7CC0-4EFE-84E9-FE7818793F8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6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91301E08-52E1-411E-8C49-9B2F9E19519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6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D563EF07-960F-4EDC-BAD1-63A3C2A0D25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7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F2D16C5-C486-45A1-AD4C-126183E9720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71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E7FCCC13-B5E5-4C59-83D0-DD008170BC6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7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4032490-D73E-45BA-A542-BA408CF35D2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73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AC573C39-E1BF-480F-9446-988D79BCB60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7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767DE1BF-C4AC-4401-B290-5C249C1033B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7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19AA1F3-10D5-48C1-99CB-D8D575E6005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7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3A43A690-4F98-4D5C-91AC-B3AC75F369B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7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EBDDC58-034D-44A8-A146-C3029369005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7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8085B75A-381E-4939-A3F9-7AC697E2C6D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7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E8217E15-57FE-4A88-A598-1DD2D5317DE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8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29CA8E28-E719-4B8D-B0E4-3FD0CAD0952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81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D7E7874E-1BAD-4B7D-8E9E-50D617B5E63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8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5D866F10-2DB2-4011-BECE-D0A1BE59581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83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A2142A0-4002-474D-B2BF-3C0A810309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8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36910C53-522D-4275-BBF6-B8063E8464A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8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A750ECDD-B3DE-961F-8341-7695F76E506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</xdr:rowOff>
    </xdr:from>
    <xdr:to>
      <xdr:col>14</xdr:col>
      <xdr:colOff>472440</xdr:colOff>
      <xdr:row>1</xdr:row>
      <xdr:rowOff>76200</xdr:rowOff>
    </xdr:to>
    <xdr:sp macro="" textlink="">
      <xdr:nvSpPr>
        <xdr:cNvPr id="1848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3961B061-A691-3119-B81E-72C110E4F9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8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2AF67A9A-D169-FBC2-28FB-77C16180CBC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8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E9DE78EF-0D6F-7AB0-52BC-C8F0A3265D3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8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243A40A-C845-4D00-B82B-CBF213DCE5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9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BE7536CF-75F2-65C9-F311-0138C807E6B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91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A895E32F-3B24-E637-DA3E-9984FD1DDE2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9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5544B5BC-E4F9-DE23-0715-D365BB32A56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93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A620AE8-5B81-4D32-EF4C-E8EED40AE54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9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5AB31AF3-95F6-D014-5A75-EC0EFE45ED3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9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2A4AF604-13FC-D3F1-84D1-ECE0580B72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9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0FD7E5EC-2002-7AE7-26E6-4926AD06553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9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7B1F3F98-7644-4F57-B1DA-813315AC079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9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B5063E42-8ABC-EC6E-E403-FC092882298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9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BF5C5C77-36BE-D12E-6378-C8F90C55EB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50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0B800FFC-BC83-10A2-CF07-0FE03C1E4C4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501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1C0DFAD-95C8-F958-E58C-F98D7936F3C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50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ECA783B6-F6C0-FAF3-A7DC-60DAED5AAE8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503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63B2DC74-A5A7-8730-0CA7-AB70A721177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15240</xdr:rowOff>
        </xdr:from>
        <xdr:to>
          <xdr:col>14</xdr:col>
          <xdr:colOff>472440</xdr:colOff>
          <xdr:row>1</xdr:row>
          <xdr:rowOff>76200</xdr:rowOff>
        </xdr:to>
        <xdr:sp macro="" textlink="">
          <xdr:nvSpPr>
            <xdr:cNvPr id="18504" name="Picture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2391D3E2-BA0C-EFC0-5E97-4BB97FB735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B9B035E-C0C9-444F-8989-3875FC2BDB8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CAEE207-0D9D-4AC4-ABDF-F09DCEC4710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338B2AB-0373-4FE4-90D9-30C387879CF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A69BA0D-300A-4CD8-BBD2-A7942B8CA6BF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0884C73-642F-4BA4-914B-DC1F5A1529B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20B4DDA-CA27-45F5-A510-7AB5BBB8472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A6EE3DB-ADE9-44CB-8125-DB552F291FEC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28A127D-5154-4F62-8B9E-DF82011CDE7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800016E-375B-459C-9ECF-15C36467B36A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14AA4443-8F7F-494A-AE5D-0013707F6A60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5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34CE5F7A-1B9A-46C7-B106-36D06BF139D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2E30229B-752D-44E0-BCD8-E42EBD203E15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5E6C2A7A-2B29-4C50-8582-6039DA9B817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CCF318FC-E735-40FB-B9D9-1F5D10B353D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9EF9FA63-051E-4F65-903C-74582F511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355C98A7-FD49-4130-851F-C06AFB1460B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57FF6F00-3E46-46FC-8161-51B7330F5B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A62D1D9A-43BC-4DAB-8BA4-1298D533F68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34A3AB3-3CF9-4F56-8622-A1D027BD04D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4DF715B5-9DDB-4C95-9C9F-B35844B1965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9B4A62BF-E272-4080-816B-8685CBC6E99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CE329916-E180-4102-B4F3-BF044039FED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5A544EF-76CB-4E70-A7C4-0ABC885B75A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266D5D77-CC6B-4797-A867-4151F82030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80D78608-D351-496E-B5AA-D4F7A7C29C3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7E25C15-18F7-4A6C-ABFF-9B1A534B6E5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F166473-4FC4-4A59-B26C-D69B3843BEB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85B1F18-6CE9-4FD6-8798-3D3F3D65EA7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16EB998-4F30-4D0C-991B-93D1364BF0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108606C-9758-4B01-A1F4-DB72B59193A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3422D6F-6D86-47CF-A249-2DA7555BEC6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5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BB2CB038-1D37-45F6-AB8F-CC6C71BEA2B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5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F2837B8-BFA0-4E9B-816B-3794645292E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5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F9B8B2FE-8078-4430-93CB-95CD16B471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EB92D7F9-3C09-4E93-A8D6-598AE70F9B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23F0539-A7EA-4FDE-8FD0-EC620C22D3B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B607563D-43E8-46EA-9CE2-33F43B21C9F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3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C47EB465-EEA5-4722-A16B-47C581A07DE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494E16B-98D6-43D2-BDD6-58212045828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5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74B5A03-9244-46C7-B055-82A1A15DCAB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C9EA3AB-A936-4186-938F-CDF04DCA637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E1B9E89E-91D4-4C50-AE28-6FE877B0BFA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399E1D34-85F1-443B-BB98-197702CC7BE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1850FF5-ED95-4693-ADB9-A44669D0D90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7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A3F0AC98-8D5E-43FF-BE69-239BAB665AE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7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9AB5EBA-EEFA-4DB0-B071-61D2CF950FC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7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A309F677-1C9C-4D47-BBBA-1EE015E157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73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2B3E1B1F-BD18-48A7-8CCA-4296B693B25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7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EE3550E5-80C6-430B-9AB2-4D6E4A99AA0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75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C1982FA-A018-42D1-A263-D9E1CEB831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7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2F37AADE-0C62-4FF4-A22B-0943F46D85C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7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38A2CAD2-CA93-4F9E-84A1-5A4EF771755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7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9F993D2F-2ADA-402B-857D-141C488CDE9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7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D36F54D7-CA85-4DD1-8B9D-13C65796EB5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8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3A621479-FC3D-44CC-BF7B-F77DE635099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8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CE48C6F7-A7E2-4F75-B831-D1647745CB3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8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D9E4697F-E54C-497B-BBF0-69B4B63633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83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7127B62-0332-4D9F-AE8B-86D28BC208C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8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A81C648F-3D38-4933-9822-DD985265D51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85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97435AFD-590A-4675-AB75-558888DB1D1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8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2AACD1E-D63B-4863-A3DA-84076417456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8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E2BD4B44-D804-4E9D-BC26-15006A72332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8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3C379EEF-E328-4B93-841D-A42C60B47B1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8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432A0716-2A1C-4662-8788-E65873BC57A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9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FAA3173E-A6F4-4AAF-A92D-D652785B7B3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9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C8CE03A8-050A-4A58-8A1C-5554E43A3C2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9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17CCB547-00D0-48CC-8BA3-33347549684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93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95C81756-0367-4911-9B43-398FA286348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9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83ACF1E3-E26C-4FCD-A69C-6EA0174C796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95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78B97D0-0C0E-402D-96C2-D6AF4CBF0B8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9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E9A06198-7321-4DF2-B560-B013F964ED5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9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04A0CCF-8DA9-4328-84AF-C8AE7788656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9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FAE73CE1-0178-44D9-BC89-DAEFE970AD2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9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C95F156-492B-42DE-A796-DB192D386A3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0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A8BB553B-7036-434C-81DC-84A3A2AC24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0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45796072-BAD2-4A67-AE00-3578C4D4EC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0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4ADFAA0D-F4B4-41F3-854D-1A4322726C2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03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BE039E9B-BFD5-4C1A-8D10-6984B7F9EA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0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55220C41-0426-4897-AF9B-098A644054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05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B68BB74-878A-414E-BD60-EF57A287C56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0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BFD6FAD5-6AD0-4B27-8682-4ADE1B699A4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0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99B3FCD-BFD3-4959-BB02-D1D87ADF7E6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0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EBEA3322-50DE-42AD-83D3-6649B43B84C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0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E5579B77-F04B-E669-97EB-E7366D60D6F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</xdr:rowOff>
    </xdr:from>
    <xdr:to>
      <xdr:col>14</xdr:col>
      <xdr:colOff>472440</xdr:colOff>
      <xdr:row>1</xdr:row>
      <xdr:rowOff>76200</xdr:rowOff>
    </xdr:to>
    <xdr:sp macro="" textlink="">
      <xdr:nvSpPr>
        <xdr:cNvPr id="1951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13FD0145-8386-C292-6020-53AF137157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1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15887318-6CE7-2130-1A02-DCAC18A6B76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1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C00E55FB-8C58-8DBC-B644-1D22096FBB4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13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5702BBDF-B13E-743F-8074-CA8838A3DD6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1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83A15173-C59B-4E9C-C5EA-F53C36A6480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15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F826F09-D9DE-A467-E6E7-C7CD3255F8C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1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F432D004-35C9-0019-69EA-30E59AD259B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1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1389BCBD-107A-0DF5-CC16-E8592D102DE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1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B13F4CB6-072A-FD74-1CDC-2572E77B077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1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91D3FFC2-B4F7-9902-F547-E3E11D1996C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2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682C42C-BA6C-DFC3-49AA-E44652A339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2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F01A5B6D-7CB8-A05D-BD67-DF419BD2558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2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8A8E52E4-6188-516C-FCF2-817AE3B09B8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23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B26BFE65-3080-736F-FE14-FC106EEDD6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2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3EB8E02-6F16-FD1F-6141-3C79F3D89DC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25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3B9E55A5-8852-0702-FB88-276FF2CF754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2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B79961E0-DAAD-2AB3-E814-5430D229D73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52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CACE7CEC-92CD-85CF-9E3A-5D9BEF6E1B1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15240</xdr:rowOff>
        </xdr:from>
        <xdr:to>
          <xdr:col>14</xdr:col>
          <xdr:colOff>472440</xdr:colOff>
          <xdr:row>1</xdr:row>
          <xdr:rowOff>76200</xdr:rowOff>
        </xdr:to>
        <xdr:sp macro="" textlink="">
          <xdr:nvSpPr>
            <xdr:cNvPr id="19528" name="Picture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3B5A86A9-B9DD-B652-2341-98C2653D41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62070DE-1919-4AE2-B15D-AB073E77BB7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145C2CB-2076-41B2-B8C1-A3D98760D25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771BEA6-9F4E-436B-ACA1-101C6F57D7C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94A1089-AA6A-4E16-ADCD-3FEB5282461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4C2B0A7-CA55-496A-BA49-5A710417952B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2501CD0-D1DE-4F7A-B809-7021DFB7E63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015936D-B5C4-432F-BB59-4B7688172DD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B94D717-82C7-4FC8-A192-E435C9E43EEC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9784F83-EAA6-4022-8427-7EB2892299F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1446F183-879B-41D6-91E4-84EF8A507DA9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C75E1B8-2183-4C29-9855-F296840C483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ECCCCABE-EA22-4A65-96B9-0D8F6D084CA0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F22F05EE-9532-4E3E-BAC6-908B065AD31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517EC501-4DED-4D59-A445-F33DFDB3A7B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4C1FC7EE-3F3A-4E2C-AE3E-5099CD4062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715D1DD8-D712-4E10-858A-673374BBCEA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535C8F5D-764D-4E07-9EB3-40D28E11786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1782DC4F-F865-4041-8128-A760CE8C1B6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DB3F084-3179-4491-B5D7-CAE9F994E59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685B4AEB-81F1-4653-9943-806F558AFB8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42C4298D-BCB5-4383-9845-8D6AE887695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99351F92-CDF4-42B1-9E61-B5BAF5BD4E6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B2A3E4F4-51D1-4970-9A64-25C31B29EB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D507AB40-D653-48F8-A61D-BB10365AF8E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8E7D8E5A-4782-435E-9855-7ABEDAFA174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03DFD7E4-2AF1-4AE3-8185-8E3883AD237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A9CB7126-8F0C-49A8-897E-5DACC17684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9FC019B-B746-42E9-AD5D-1B7DB62AF46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371F651-777A-4C02-9054-4C2A27188A9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9DA6ADFB-3765-442C-85AC-A69EA54002B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748E2B2-3BD3-4228-BCFF-C4790560857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AC387B2F-17CF-48DB-8EB0-95D441DE1CE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933A9644-49BD-4717-9C46-3BB846950A8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1FD8CB83-A431-48C0-A1EE-F06074FA6DE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D27B9C9-2F0E-4B94-8A78-5F726B79946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2B6064C3-DA80-4EF7-94F7-F554C34346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D56EB7DE-2422-435A-89A0-DEE8447F3F1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DAA2C454-AE0D-47CA-8658-8E763889D7B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0995AE8F-1F65-4982-92BD-FC5FC726522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3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47D283A-C69B-4CAF-A50F-C0A92D66075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897E1ACF-04BE-4BF9-AFE4-88B243EBBAD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01DE1B74-4978-4515-B146-AA4961404B3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07113D1-C0C0-42EA-B668-AACFD23BD51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524E5D38-A93D-4A3D-A637-47F91B7426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F5DC7BE3-D0BD-4406-A0BE-8D8736515AB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A1ABC881-FA3E-44A4-A225-CBEF02D81EB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2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8B5ECBA7-78A0-49D3-AC57-8710B7D927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2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1E41ACC9-B5BC-49CE-8579-C8BF90F460B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2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C08D4BB8-2B9F-46DD-B9D5-4020E6501D4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23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CD55F3EE-8C4F-4AA2-BD43-8150D653BDB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2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6481B69-F53A-4DD9-B046-BDA34C816DC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2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1FA86445-CC59-4A8D-A033-310F79FCB4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2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DC100231-9507-49C3-A87F-577225203D7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2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524088F3-9E13-41CD-95FF-BB026C406AF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2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DB1D1BF1-558E-4202-866D-32D361893FE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2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0D5100B-8B28-408B-97EC-5CDC5FF8F08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3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A691FFB5-E4D5-4DB4-996F-A9E1F29354A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3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ADB37A14-994F-432E-A1EE-8D4C568D476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3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72ED548C-BFC7-4497-AB09-8F7918EA9F2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33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BACA0BC5-2FD0-4066-813B-D17DBCE979F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3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770A28F6-E33D-4F83-9AA1-D031BE600F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3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6CEB7396-65F0-4E37-BD0B-85364161725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3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57D984B6-C3CF-468E-86F6-92BA0AD533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3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92D93F31-990D-4A20-9179-890FCD340ED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3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FFC76FE8-BE29-40FA-B789-C0E4BA889C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3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78A1FA5E-8FF6-4308-B114-816D7704F12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4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7D671E7F-BCA2-4166-B178-3D9DEFCCA91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4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F7E8BD7C-D1EE-407D-AA94-08580988130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4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0020A11D-27CA-4D6E-9D2B-DB9B13C05D1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43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CD9B9CB6-261B-43AE-9479-A2AD56A0297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4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169F881-997E-4645-9B4D-93205D1BF6E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4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14AB6F3E-A7BD-484C-A656-750BD43B93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4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BB5B5B0F-ED82-4C97-92F0-574E4DD937A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4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7028F289-057C-4CF4-9DCB-0C4AA2E7A9E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4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6C1E7D6E-25CC-4FEF-8DF9-81ACD62ACE2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4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2C97FBFD-9097-439D-BBDD-AF36471BCF0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5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58A29776-66CB-410C-B507-8EC65505F9B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5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F33A50D3-2611-4B27-83D4-5585183F4C6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5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91AB1398-E86D-4151-AED5-B93449A0195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53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2CF7E19-4F6A-43A9-AC74-C51AB07B6B1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5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4C9EFF60-CE7F-420F-A2A8-4F8EFEED613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5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DCB4DC9D-7C2B-46BB-8DBE-424B4DF3D4E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5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6082E16F-AD8D-426B-9911-71439FC8BD5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5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0C9988ED-3BA2-F0FF-7079-720771A5D67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</xdr:rowOff>
    </xdr:from>
    <xdr:to>
      <xdr:col>14</xdr:col>
      <xdr:colOff>472440</xdr:colOff>
      <xdr:row>1</xdr:row>
      <xdr:rowOff>76200</xdr:rowOff>
    </xdr:to>
    <xdr:sp macro="" textlink="">
      <xdr:nvSpPr>
        <xdr:cNvPr id="2155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00BEF84E-F02D-5391-81EC-67FF2E79606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5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1D98B5E1-F6DF-CFBB-2B3A-94BE7420173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6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68976737-13E2-C4D6-53EC-C598EDF0101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6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A3F729AF-2E25-701E-2457-83074F1FA2E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6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A6BED6AB-CC6D-567E-FBB4-091C0C7454C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63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8213C0C7-92C9-CB12-89D3-82949BE77A6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6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A23B5EC-240B-3394-CA11-A8613C73E8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6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DC38ABD4-9076-B628-382B-69E564427FA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6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6BE88EE-33A8-3D41-3C9E-26D7E5615FC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6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7C20DE31-E631-4FCD-0331-DBB686EBF8F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6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A09BC326-32E0-FA7E-06E6-ECE4CE6D991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6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D29CE3F6-8563-43B9-508D-181D60A9BE1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7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50562F5F-2D07-D4C7-1971-CD2C95768C4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7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FD966205-CDE8-1028-0F01-D9B15E2BA9C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7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1E6A9E05-333A-96A0-2C93-73BCD55A6FC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73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0966E11-F4DE-D0E9-FC0D-8A7ABE62197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7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929C7D1C-DBFF-2E87-43A8-C424F2C0226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7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7BFB573-C201-4CFD-FEA7-F522B80ABD3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15240</xdr:rowOff>
        </xdr:from>
        <xdr:to>
          <xdr:col>14</xdr:col>
          <xdr:colOff>472440</xdr:colOff>
          <xdr:row>1</xdr:row>
          <xdr:rowOff>76200</xdr:rowOff>
        </xdr:to>
        <xdr:sp macro="" textlink="">
          <xdr:nvSpPr>
            <xdr:cNvPr id="21576" name="Picture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16427850-DDFC-86BB-8CD1-6C8CADD71B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81CFAC1-57FB-406F-AA2A-FED46F3603B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05D3478-1EFE-4765-8C4C-4CCFFAB586E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AB37CC5-0C96-4DFD-8736-C0097324E90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F74F1A4-6AFB-4D69-BB34-459A238F86B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EC6BE97-A856-47DE-AB8B-A340DAA43A8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B8B90A8-16C6-42BF-9066-B594A46165B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543A5AD-003C-43DB-BF64-D82C06754F4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083C55C-DA27-41AD-B867-383DB854124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6097894-6DBA-4153-865C-E3C82C1ACAC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2B2F88C5-E3A3-4E22-A9C9-62DF51F19EE1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2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2311957C-35B8-409F-8DA3-12E13D570D0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7AE9D37A-AA54-49C3-AAFC-2ED7D2444342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C5670B68-2AD8-4659-928E-64145892009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466C2271-5C14-4213-B8E3-A9E80E79ED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C6412CE4-A7E5-4C3F-A45D-CF59E0B213F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0892A81-38EC-4B28-B2AA-E85185886C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6949406-9A5F-43C2-B6EC-8747756F7DF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B9A57A05-1B39-4D7F-8F00-7524791FD9C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221AEC7F-A409-4C35-B603-140E188768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1664EF89-DBB7-4A0B-BA5A-147CC0E755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73C96111-DD98-4BF2-ABA2-74E947680A4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05AEFD1-3B56-4A0A-A1F0-4BFFC55A281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EE7AFEC3-4997-4352-B028-4947C420A36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B5DB918-9B2F-4B4B-A214-EF6EDB8ACE7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D44DF0DB-CB56-487E-B271-A38920EAF1D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A0429F0B-2753-43A3-87D5-83CFB3B0FA0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A40BA773-B97B-4939-BC10-DB712761ECE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1B76585-8EBC-4C1F-AE15-3D9B974AEF1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4DC0EA51-3356-44CA-8332-FC4BE2CCED7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9B026BDC-5ADE-4A9A-B1E2-67F1DE4E5F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2B9982F-1BF9-45C8-8BAD-A99297D6004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2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C759CD0F-A006-4ACB-A4BC-3AFF1859422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59F97118-9A81-4D21-8D4B-13BFCE1E6E1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65061D4E-F2FD-4F61-8888-866F58A0A8D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56E4574B-667C-4250-A502-BD8748830B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3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A421EC1-FAB5-491D-8BCC-BC87129BC12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2CC31119-8BF7-481A-91DA-6F253B8667B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7F58171E-B345-4DCC-8693-2281A31BF23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51BF0F9-0F7A-4026-8463-9A6C3D6CE94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7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B1AB17CF-56CF-4CCC-A759-C122CC0443F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E7A86324-3D87-47A9-B250-49FAD796BF7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FB2AB186-8ED6-4A3C-AEBE-0DFD7AF66FB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4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1C5D31FD-334F-49CC-8A55-DD4636237F5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4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B839507E-BE87-471C-8AFF-5C2D46C95F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4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982829D9-BA60-45CF-9CCD-1DCBB1C04F8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43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89F48CA-3F1B-4C79-B8A2-CC9D1A8AF4D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4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CB276077-1AA4-4912-B858-429D68CBF96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4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CB2A989-6489-461F-97B3-9499E756AE9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4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D921BCAE-CC48-419F-A37C-F9C72861785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47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2535ABB-2189-487C-A8B2-9BD00AE9FAF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4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3EC9613B-C688-4E46-B3D4-76BD413A175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4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33135B32-F252-4672-AB14-7877C59166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5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554AFCA7-9491-475D-8E56-E4610BA75C3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5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AC7474AB-F4F9-45E4-AD90-5315475ACEA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5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3DE713AE-AC71-4486-82F9-7BE892F51D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53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3049FC2E-4B05-4C8A-9486-EEECABE9EB8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5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9C61A6AC-197F-4E08-8BA1-227616AAD1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5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60ACED7F-1CE1-42C9-ABA7-6D9B7BE565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5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1229F7D1-18D4-490A-A32B-523C7588C11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57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18775DA3-EA08-4244-B18E-FDBFEA372F1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5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1E34773B-D79F-40CB-85C8-50A407B6847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5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A955065A-AADB-4F33-AE27-7369DE97253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6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69650DBF-E81A-490E-86AC-8EF642DA4BB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6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15AAEDA6-DA47-4D61-9E80-5704FC35172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6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F454D75-7DDC-4DB6-BA62-D2A50213C6D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63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DD310323-0BD0-45EE-9EBD-C728500271F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6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3866FA29-2603-458A-B8A8-33170D6696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6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A42195CF-879C-41A7-B458-16F63817B08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6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9637CC99-F358-445A-9CB3-8CF8BAC7FD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67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FB8441D2-26DE-448E-932A-1EDB8106B65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6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3DC4FAEB-45DE-4985-A16C-3A549AC5BDB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6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4F02D16B-63EA-442C-B9BA-570B70D6BEF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7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1143068B-73CA-4BCF-9B27-BDF9FCCBD2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7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3246FFD1-F724-4347-8F23-85A6F1A5521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7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C22FBF8C-2665-4CE8-A73C-FCBD9F2CCFC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73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43F9E3AA-322D-442D-87DA-850DD213E4A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7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7770F85D-7DDB-4E21-9496-9A8EF8E1B34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7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D1A38BA5-3D08-4BF4-9643-8043E14B5D7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7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DEAFA7B0-0B98-41AB-BE4B-0D5C893238E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77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6ADF02FD-60F1-476B-8F04-5200D4B0A62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7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112356ED-4A1E-48A1-8D7D-9E9E9BB3130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7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50FCD657-8BA2-48ED-B5B7-037C54FC5E9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8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E9A893DA-8923-4629-A09F-6C53BE4E037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8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5C81A66-07BC-C08F-BCCF-75695C83CB6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</xdr:rowOff>
    </xdr:from>
    <xdr:to>
      <xdr:col>14</xdr:col>
      <xdr:colOff>472440</xdr:colOff>
      <xdr:row>1</xdr:row>
      <xdr:rowOff>76200</xdr:rowOff>
    </xdr:to>
    <xdr:sp macro="" textlink="">
      <xdr:nvSpPr>
        <xdr:cNvPr id="2258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B84AEB70-81DE-C906-6398-6EB5AC40AB4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83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E9900BA-C14C-C165-2ABB-FA32A59C85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8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F78208C3-F1DE-39DF-2AB0-4FAA084B599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8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D08663B-1D51-734A-69C4-06DF049B4D6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8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7EB3DE24-9FCE-EFAD-C5C1-2034F47903A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87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65E68BA7-C665-B657-B078-B728ED3784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8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BAB9A899-74A5-81AD-09E0-4D529D03922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8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2565C70-BDA0-3486-E56D-86889570C00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9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519483C-B3B2-8E53-C253-120CCBF4AAF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9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41206298-D76A-23D3-D250-863C8289A1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9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9DF77E87-F8B7-0268-571B-724773B47E6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93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C7C4CD1-A9C6-315A-F79D-BA2DB4947CF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9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5B62E3AA-4AC7-6531-D102-CF11E3BA655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9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62A1A8C4-E758-BA27-ADF7-2086C1893D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9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B2B1FBFB-C173-00C8-2358-4969672EF24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97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E408D9BF-F0D5-FA2D-7A82-716BAD824F9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9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BF33EE3-A5FC-E78D-5F62-BA41D92D8E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9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1647F134-E99C-72BB-0AA7-E07AADB2E63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15240</xdr:rowOff>
        </xdr:from>
        <xdr:to>
          <xdr:col>14</xdr:col>
          <xdr:colOff>472440</xdr:colOff>
          <xdr:row>1</xdr:row>
          <xdr:rowOff>76200</xdr:rowOff>
        </xdr:to>
        <xdr:sp macro="" textlink="">
          <xdr:nvSpPr>
            <xdr:cNvPr id="22600" name="Picture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43EDF494-3E02-370D-F107-284262CAD0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EA62F0C-D16A-4C0D-A1FA-A6E0A24B387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45A828E-96E7-4886-A350-C2DD304512A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A8C6687-A4A4-4937-BE7E-9FED53509C4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A8305FF-BC20-42C7-95C0-8F192292EF34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6FC5352-3A33-49CD-9611-464C419EF9FF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B27793E-F1CD-4D82-8DDA-D85886F07FC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9A61566-AD52-40AE-873B-1FA79528227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F99FDFC-C601-4034-AF3D-57FF4AF5C45C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D35075E-6DBB-46A1-8839-D5BFB511EF3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A0752258-D61A-4A79-80DA-D3B68143CED3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7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7476B39B-6F42-41E1-877E-F9D67D51768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A29E13AD-95D4-4AE1-BBA3-F2C0754D523A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F8C8900F-AF31-47F7-9B63-3FCB9D2B204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27A2C01A-E5ED-4864-8CF7-DB0A6CF066A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5B8A7531-7566-473D-9782-C97F3B2BD7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BA0DB271-B322-44DF-8095-C2D8F3C1B0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59858BF3-E4FD-4C53-972D-ED70FF573C1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EEA83BDC-1A72-4339-B6D9-6842B8D182E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3B9BC885-ED1E-4746-BD58-BE28B55F92D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8AC1C1C1-55CC-4A55-9AE5-EB22D2BB298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EB5541E5-12D5-46A8-A129-0CC1D92E175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B9F6F248-C817-4503-8E46-3D6FB2D268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4E63400E-3DF0-4BB2-A7E6-B7C9AEDBB96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EBA54AFB-9381-4C51-95F7-42FEF061FDF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6C46959C-283E-49F2-A36D-72A8475E53A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81B795F3-EE6A-470C-895B-E0EB0AFEC6A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DDAB8F00-CE2C-4324-B2E3-445FBD405B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21B08A55-2656-4E6E-AE33-08ED19E822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AE0D32EC-B24F-4E20-AA2B-78434574F0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43E7C881-F298-4773-87B2-058D532285F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B3B5BD9A-0DB2-4208-94CD-E2CFB45AB6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7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F8A7763A-CE86-4471-8C45-2D5D75838C0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7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40365C93-A835-4A9B-939D-1BEF86842B7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7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3FAFAE67-4633-45CF-91E2-D5F598B824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C77C2CCD-D6A0-41C7-A18E-6B0C3D76E52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7041D3C3-13B1-44DB-BD4A-E08B2415406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0B1BBF8E-1856-42F8-985E-715BC677A9B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3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F3151538-D29B-449C-8047-A44AC549D3D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8973F431-58B1-4735-A1FC-B041BD23446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5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C73B0BEC-7181-43D8-B60E-4EDBE921EFC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623085ED-2634-4597-AAD3-31A93AC1458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CA25E860-EE1C-4596-89AE-E77077B5F3A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C5412E76-CEB5-43DA-BFF2-09211C7B43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6E1027A6-3247-4531-87BE-5D40AEB4E08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9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C869E5AE-3C2D-4F04-AEB7-69232857389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9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6BF2712E-57DB-4203-8C1D-35C88D756DB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9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D93B6D3C-AB25-4108-99B8-9581666985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93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76F0DCE5-6775-4E17-8926-56E318F8E51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9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02AD8238-8133-494B-8F42-46467F276A1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95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336787D1-F373-4077-B779-86BB62E6220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9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7074FE43-7942-4CB0-839E-AE52D89990E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9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BA970326-10D8-4D8A-9C0E-2857F7542FD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9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E0FE4998-2B03-4DEA-A3C3-CC6E921FD41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9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116FA8F9-B098-4347-98EF-9EC2604914B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0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BE9B277B-EEFE-49AB-8651-CF2679E244A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0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19D17EA5-911D-4F4B-B912-C3615622BE9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0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A476A4D3-51F0-4B0D-9593-105BA942BEC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03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A3FF43F7-3BF8-47C4-87B5-4E9B8D3600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0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46711FB3-6A22-4D80-BF91-DF69DFE3AA3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05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842E1BF1-F0BA-4958-9761-6CC9FEA4FFC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0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32B25CD8-01DB-440B-AD47-DB2393C0BA6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0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0391AE22-F3BE-49B1-AC21-5ECC853C2E9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0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56E40209-216B-486E-8C8F-F52EF2EFDE0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0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D5484462-03ED-4F53-AC34-9C88EED244A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1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D3971A97-20E7-4443-9946-E901C179BD1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1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E545CEF1-82A7-42C3-BF09-15E71E7E35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1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EF602005-C57F-4263-BEDB-D372721A61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13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774AABD6-35DC-4B26-AB7F-9A3DA7E8D81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1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CB37F35E-389A-4900-8AC0-9D57F45711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15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3F69A293-E567-405F-BF88-2E223EE2241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1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61250716-AC5D-4FDA-ABD3-4CCC8007A1D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1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008BC19B-0206-491E-9ABE-A6F31E485D6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1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2F7C32C0-FC82-4697-920E-323795462AE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1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8C49266C-7B48-412F-A656-2C5CF13274E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2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F846B2C8-C471-4B93-9B6C-FBD4E5C6C2C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2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327737CC-4858-4D2F-B950-CB48AC7EB3F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2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793D55CE-DDCF-4E23-B5DD-371DE922F62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23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6A848D9D-2F0E-46ED-8D05-31AEC4EA87B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2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7ABF43DB-A952-4BB6-9824-AFCD893DFD5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25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3510912F-D69F-4B9D-9B26-E52B1D1B20A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2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62DE083E-3001-43CB-84DF-C502B134E3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2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18818BE7-AC74-4F61-A2B0-C1EF02F7706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2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654506FC-57A7-4527-9294-BBCB8B5A0D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2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54CD0214-C527-58F7-946B-C32589268A9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</xdr:rowOff>
    </xdr:from>
    <xdr:to>
      <xdr:col>14</xdr:col>
      <xdr:colOff>472440</xdr:colOff>
      <xdr:row>1</xdr:row>
      <xdr:rowOff>76200</xdr:rowOff>
    </xdr:to>
    <xdr:sp macro="" textlink="">
      <xdr:nvSpPr>
        <xdr:cNvPr id="2463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D83978BD-2A73-7F97-C435-FAEC3D39AAC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3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F7829CA1-BE82-1240-3FF8-D9C3650116E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3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A7B906C4-AE3E-70E6-4089-B335D1C7070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33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38C6CB3F-DA20-E5AA-264B-DC4DFDC6791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3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7CEC7243-A455-5D77-26B0-685BE7A21AB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35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C16AE342-3BD2-1239-0373-5267E76B02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3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203EF6B8-D54F-A242-8E3C-4993DA16198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3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3E58C6C3-9784-5823-00DB-34045805A5D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3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B2AB3FA2-AA3A-1168-3D29-8DC1CE6E44D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3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75066549-14E2-BC19-2AB0-AF1209985D2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4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1610FAC9-CCC1-FFD0-1BF7-4F26F16842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4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BD14A7BE-AB92-96FA-024C-806599C873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4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8965565C-F003-91C7-7E2F-9066DB8AB8A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43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F133E804-B7B4-9365-775A-26A415AD548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4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5E503587-E5C2-EB55-CEF7-DA48C2EB7D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45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260A30E3-C032-D391-5BC8-4D8A4E1027E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4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8C67E547-1BE6-CDCB-22E7-32B5FDE1CA1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64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A7FEF3DF-FC2D-39C7-3264-F87A602E278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15240</xdr:rowOff>
        </xdr:from>
        <xdr:to>
          <xdr:col>14</xdr:col>
          <xdr:colOff>472440</xdr:colOff>
          <xdr:row>1</xdr:row>
          <xdr:rowOff>76200</xdr:rowOff>
        </xdr:to>
        <xdr:sp macro="" textlink="">
          <xdr:nvSpPr>
            <xdr:cNvPr id="24648" name="Picture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D04616E8-2AA6-A1B1-BD23-94C81BE5AF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77CF90F-64A1-4202-A361-44EEE5562E3F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D88EFFD-1DB1-476A-B326-9FAEB1C1DDAB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F27C3B6-549B-4061-892F-BAF89BAF3E3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78EE335-8895-425B-A08A-ABF1D1707D1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BB271AA-B904-438A-BF54-68F0E7C3756C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2ACC1C3-27AA-4413-BF91-DE5162F16ED4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7C8216B-2349-4585-9AC4-C8DC5F775C4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2E2A5F2-D54C-48A6-8D44-7C67B3EC7B1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6A7A8EB-28F3-421E-9509-3AFC2F7F55E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9ECE618F-9919-4E40-810B-12302D659B9C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AF03FE50-DFE5-40CB-9D49-B01411F6A2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1A519D0F-4F9F-434E-A786-5D2F9B4372EC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879600E0-3515-4DD0-9F52-010E76EA595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C746CF58-F40C-4F8B-A771-2F9F196646F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7720AD8F-270C-47A9-9EEF-7E78DE66015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B8F2BE00-7592-4C6F-9270-7FE099EF30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FD61BBC-E332-4473-A25E-E5041C7B82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5E17AFB8-B739-4040-B8E6-ECDA5407FC7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461AE911-CF67-4FD1-91C9-654E90CB755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C7FBB413-FAF2-448F-B53B-E9E41E65A0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E58F87DC-FCAC-4D2E-B1A6-1C1D5085859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10D3489B-F3BD-4EA5-8B5A-C0A9FEC436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A62A758-C93A-42CE-AC69-DE931DF27DD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C1868CD-F6C5-442D-9738-A347D803D2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7EAB6CC5-0802-4342-BB3E-4C3193A94C9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8A68E7B6-711B-4DF3-BA7B-BA021415CC0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40D67F92-46F2-4B07-BDB0-4B2B7225AC9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576A6A90-C4BD-41A0-B4B8-5CACCE6F50D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BA7272F1-5D2D-4C4D-A87C-B369C8D26A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AD3C11C9-8226-45A4-9A2D-76E9B47D89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6FEFAED3-90A4-42F1-BFCE-6E3C8807F6D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000C098C-D4BC-4AF1-B6DA-6CFF74FA87F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194F0088-38F9-403D-9015-3A21AB7425C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3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615159B6-3319-451D-9CD8-ECA691FFF00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29D4F19-4A2A-4626-A03F-DA6269148B2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FE6EA36A-BDF3-4C8D-AAD0-8A4FB80477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587D823A-5FA7-45FA-A7D3-077F4F7420F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FBE87910-A1B2-4FCF-9E75-B7E20A11534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7145A1DC-CD5D-427B-9001-53BA5976813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9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62D4A635-E68E-40A0-AC2C-81218C2D6D6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1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8B86ECDD-FC74-4F2E-8AAA-0D1F49CF08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1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10CCE498-B787-41BA-BCD6-AF17857AA9E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1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1FEDAE5C-E2B8-4FE5-9958-617F73E0DD3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13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DEA8B7DF-F48A-455C-9C8A-AEA982B7D3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1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AD869B59-A87A-45DE-BAD2-0A27ACB76BD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1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34F95D3E-5D45-4965-A5A0-1B51CE1A52E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1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F4E46976-ACF1-4374-A772-D8B6E2C11B2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1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F9DC185-8FF9-490A-AFEA-129C77F6170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1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09E0749B-1050-4EFF-9BCB-93C476C20E5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19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90462835-E09B-459E-B365-9D97F0A874B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2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B54207F3-3A79-43C7-A42A-562CC11796C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2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30A09956-2400-4C7E-B9A4-23DE5A2F462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2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1184ECD0-D9EF-4227-B32B-63C8AF8F600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23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DFC60692-CC84-4ACC-BDA6-61EC474E7B2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2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4B882CA4-18FA-4242-82F5-51B85A3860B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2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14CBE391-B128-4A3E-ABDF-EAFF7AA3FFC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2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B99AE927-2EEA-46B0-B1F5-7E045F35A3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2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01CAAB7C-90C0-4727-933A-0AF59F8F526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2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6240CD51-DA88-4478-8BC8-8F4C8FB524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29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56EF3A0F-B408-4852-A7A1-4827C82A5E1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3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19479BEB-450E-40F8-A3AC-D9134D27612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3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D2FC3E25-F7EA-4351-9D20-DDA459E6EB2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3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3DBB4125-1D6E-480A-A192-671BE405846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33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E35A239B-F412-47FD-A4AC-45E8082D53D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3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B42AA145-BC04-4884-9197-3D4B440D0B4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3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9E307C16-197F-4749-8A9A-3F95E109449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3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90630BCE-6488-48F3-B1CD-B90B78FFAA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3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02DBF1D6-7BC3-4CD5-A43E-C80EC73F11D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3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E205F715-8183-4A8F-B41A-16A45C111CE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39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500514AD-F396-4256-8E30-2EEE7A270E2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4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0E73B786-648B-4AEB-ABF3-275FBDD896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4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452233FF-BE0B-4759-BAEA-C302F951A55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4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80D8137B-F04F-4B93-8BE0-F604F4C8A0D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43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4801B382-6D8D-4152-B5EA-1431500C990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4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6C2BFFE6-C6A4-4ABE-8961-44B5FA3BD09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4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AB2F8BAE-1F2A-464B-A602-92E53C121DD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4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4FF646FE-1448-4D60-A8A7-C9B00C40B1F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4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1AFAD70-D33D-41D5-B807-F55491729F5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4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63C7EC01-9D5C-4F5F-B6AB-36C6EFF95B0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49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B436184B-FF13-4679-947B-6C7D5B932A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5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67D4DA1D-850C-4957-85AE-AFF8CFAC95F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5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52EF5888-6D70-47F7-A542-80C9F558255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5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812A782F-B20C-412D-96FA-FA23A7DA23B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53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C2A8CE3A-EA55-C6F3-11F3-C72EB179010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</xdr:rowOff>
    </xdr:from>
    <xdr:to>
      <xdr:col>14</xdr:col>
      <xdr:colOff>472440</xdr:colOff>
      <xdr:row>1</xdr:row>
      <xdr:rowOff>76200</xdr:rowOff>
    </xdr:to>
    <xdr:sp macro="" textlink="">
      <xdr:nvSpPr>
        <xdr:cNvPr id="2565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F8297BD2-DA4D-C7F8-2472-A096326CFD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5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DA19C361-0876-33D2-1463-72E1C5D91F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5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AD431D1-3A3B-BA99-AC79-7C1EA00202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5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8E6529D1-49C0-F995-40FE-1E73C96C18C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5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E5D2E961-85C1-29A9-4190-7CC3690F01E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59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5865E02B-04FD-3EF3-51B7-099AA6050DB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6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87F5F1DA-CA06-D127-3CEB-C283C7456F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6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AFDDD241-7AA1-9CDC-861F-6834814B448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6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D305588E-55A7-B048-0CFB-F94E2342BA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63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1D15561C-5A29-6F6A-E26F-05A42ECC79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6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434EF1AF-5814-12E1-D0BF-DC6ABA84AC8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6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7F31236B-BE0F-F60F-F14A-5AE26C91449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6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B0BA3464-4A08-5EE8-5768-3E053DF1868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6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518C5B2D-6E2F-53B6-CDFB-F10261C0D42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6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6E5EE130-5DE9-868C-C569-0C58FD24C60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69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BA4CDE4B-16FC-67FD-A7C2-1FE37B3D6C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7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EE0DA95B-9DB2-5E1C-5576-165E0E2D6BB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7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AE30F9AC-30C2-2F86-0694-79572D8C7F9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15240</xdr:rowOff>
        </xdr:from>
        <xdr:to>
          <xdr:col>14</xdr:col>
          <xdr:colOff>472440</xdr:colOff>
          <xdr:row>1</xdr:row>
          <xdr:rowOff>76200</xdr:rowOff>
        </xdr:to>
        <xdr:sp macro="" textlink="">
          <xdr:nvSpPr>
            <xdr:cNvPr id="25672" name="Picture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86247EE8-A148-3613-2D65-73D48DC1D3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7119FE4-64BC-410C-9329-9C0C75BE956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67D1570-AC9D-46F1-BD73-9AA4EE384172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2886A7E-1181-4103-8BF1-7834B474731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FFA0E93-6F01-476E-9D05-3DCA0F286DB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C7CA06D-7435-4DC6-B37D-E73D258C784A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5A208E0-AFFA-40DA-B5D6-3F45B65E64D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E921C3B-22F0-44D6-A675-CB9488B1913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3BC507D-B422-4977-BB0B-D0591996901D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FBF0B4D-264D-49BC-A605-291F48606EBB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F6137842-FED5-493B-BFCC-F2B81DDBD7A9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4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591170A-D5BC-483E-B1FE-5BBA9B6C56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6550675B-5BF0-4EAE-9A7C-8F38F42243B7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06DEA31D-F625-4DFE-8AF7-69B2152D143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7B38CBC8-522A-4F15-9352-A1CD302A5C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8DA4A20-0B21-401B-A0E1-4BA3B6CC61E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CE180AC3-4935-4B99-9D79-1370D6D40C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1701AF7-CF50-481A-9559-9F156BFA469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21395987-892F-493B-A8B6-7154BBA40A7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8B879CB4-E4ED-42AA-9730-585B7E8E977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3564D397-9067-486C-84A9-A3F2861E58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891DC5EA-89FF-4C83-9694-43CDD608BB9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CB17847A-C120-461C-96AF-AD87454F315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92C45824-6DF5-43B5-AEFB-82680E7F56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A1514776-BF59-44E7-ACDC-3E23B801AD4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32AEBAC-99FD-4EDF-B517-14436634BA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0F69F506-A68F-4745-8930-1BC0AC2850E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AE0313DE-46A7-4F55-AA5A-3387A97FF61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DBC846A1-F770-4A3F-B1A4-0669B6670C7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9410F30D-E47F-41DD-95F1-A481696A3C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F9DCD0F7-22A2-4631-BBEB-83FCF011EF6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F84FE50E-F7A7-4E54-99EC-354FC00BAA7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4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829DC3D-33DE-403D-9C16-CAAC8058E1F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736BDFCF-2155-464D-9576-11020E05E4F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573D631F-25D3-4742-BD1E-2A5C4730D0D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19A23B73-3BF9-4DB4-A1CE-F8104F91D7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3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EFE176C8-929E-4EF7-8123-363CD2975C2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D9845EEA-DFF5-4B15-BA7F-28D22D7E70C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50609A6D-694C-46B4-AE5D-B1F0049B27B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1D3CEE05-52EC-4844-BA67-24AE10C0C6F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7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72A89F7-A143-48E2-B5AF-0EEC9DC9D07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B04F43D-CC4C-4863-8253-4CD60773569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6913F0B6-994D-4F92-8B7B-746435FDF5F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6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71BB74ED-B46C-4238-8D08-A9C8DB893A0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6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6F909C47-0A77-4645-9689-13CF5CA2CCA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6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A01BB36A-8B1A-48D8-8B48-C99F026025C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63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818EF5A7-ECD9-42ED-82BF-2031AA3380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6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561B141-88EF-4F10-865E-2D8E6BBDB63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6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698F5D18-B468-4FB2-BC48-35C668D4434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6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18B1C63C-00D8-48B7-B1D7-08D0A456981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67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9C0B82B-1C56-4B47-87B3-8878AA5E706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6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9384069-E5FD-454F-BC79-A684B9A80A1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6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FC508CD8-517D-4785-8D19-BF152BBEF9B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7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31C5B82-E031-4A7D-B9EB-0BB45A86999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7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E6959600-56A5-45BE-88A0-89C45617570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7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179B8477-4B44-4B85-A703-32A19A90B21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73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2A15965-4F7F-46D0-823A-8BD9952BF33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7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138FDF5B-64FA-4FE1-8FFF-D481A3CD32D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7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12FB10C0-608F-4BC1-9762-A5F45EAD7EB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7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33818174-D2C0-4EDD-912E-907B2C0940A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77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D7571622-FEDC-48F1-ABBD-23F0FF89F55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7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FE69C636-3857-457E-AACE-941EB45D5D1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7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C20CFEC-9937-4675-950F-346F6B66EF6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8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51253762-62AE-4654-B36E-D4A19DF44B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8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6858274D-440B-49AF-AE6A-1F7B5D3DC31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8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602301B5-D0D7-4C37-A6CA-E3A5F6582E1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83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2C13840C-209F-4D94-BE69-38EF345558B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8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FC0A921-49D9-4366-8303-C1D25E8FCEC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8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8B7E0617-1385-42D9-9D32-68F52222030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8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145D50C6-7F7D-4DF6-91A8-20EC6BBFF0E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87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F1B9D4E8-0694-4538-9E83-A131D8FA7D2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8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16F3937-AB39-4429-AD91-3316BA40DD4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8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26083829-996F-4D1B-864B-59A533422B9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9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13EC6001-F8DC-44DD-AB4C-6CA8DB86843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9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ACB187E-A766-434E-AFD7-23E3F3B1397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9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E920A4FE-5AE5-4BFD-963D-157DCBB25E5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93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02DBE6D3-612A-440F-B9C5-BB70D9DC03C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9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86FFBF47-AF33-4731-922B-A2898D1B4A5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9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9A5A90A6-FC55-4A47-9B85-C4BFB05A333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9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14BC4F9-0340-4F6D-BE00-48002ADD3D8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97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EC43279F-601C-4AF4-9FB2-ADBE316C942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9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6046DAAB-1DAB-4BF6-8D16-23AD128BE00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9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1ED0FF45-EE81-46A7-9B6A-A66D9F72528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0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ABA1EDBA-C4DF-4499-85E7-7DE13C53D74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0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0051CFBC-7BB3-708A-D288-55ED180BC56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</xdr:rowOff>
    </xdr:from>
    <xdr:to>
      <xdr:col>14</xdr:col>
      <xdr:colOff>472440</xdr:colOff>
      <xdr:row>1</xdr:row>
      <xdr:rowOff>76200</xdr:rowOff>
    </xdr:to>
    <xdr:sp macro="" textlink="">
      <xdr:nvSpPr>
        <xdr:cNvPr id="2770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CE70F407-6D1B-5E44-7241-08FB90FB1C7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03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FD5417F7-8595-3B8F-4DD5-396EE74880E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0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EEB50EAA-FDCC-FF6D-D14A-50F72AFF234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0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E67B2CF0-AF9F-39E7-7DDC-C1474707AFC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0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2F64FA3-97F7-C342-B959-37301594837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07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AA09BFB1-D5B0-B13B-043B-007380A588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0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6ED18062-01D8-EFDB-962E-8DEDD0DA1BE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0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50495985-B3EB-69A3-ECA0-5E52BB8E0B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1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37168E3-2647-0ED6-5189-FAFE5CCE363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1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747F9C70-D165-80A7-3FAB-99E414B6B50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1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304B78A-EECE-5AEC-386B-4B79C81ECC1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13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CEDD5D2A-0E56-DAA2-5573-03590359DEC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1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9A6E44A1-C50F-E956-72EF-291118A7EF7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1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E95AE49-CC0C-0B86-B751-DA63F1958AC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1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C4647678-0A26-0328-9857-95BCDE8B8EE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17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CCA8B892-70D5-6AD3-60AB-709EDC2B1AF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1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DA96743-DB97-1575-A52A-CD074434F7A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71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35E5D2A6-C256-1989-DC5A-849E965E7EB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15240</xdr:rowOff>
        </xdr:from>
        <xdr:to>
          <xdr:col>14</xdr:col>
          <xdr:colOff>472440</xdr:colOff>
          <xdr:row>1</xdr:row>
          <xdr:rowOff>76200</xdr:rowOff>
        </xdr:to>
        <xdr:sp macro="" textlink="">
          <xdr:nvSpPr>
            <xdr:cNvPr id="27720" name="Picture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1FE84FE1-D513-095F-B05B-9E4BC7DC04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04FFD04-41CD-4D59-8AA9-9EBCF6CC8447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4694650-9582-44A8-A583-206E80C5047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6FEB3C6-6A73-4D49-8E38-53EA23DF1D3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817BA2F-8789-4575-98F3-922930232BC7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0B63CCA-1E5F-4440-A4E7-C1B3EFBE51E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34BC7B3-3DDE-43AB-ACA9-DB04F0E65CC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458890B-C6FA-46D5-A8CE-13B41FE3868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DFB2DF5-B565-49E9-B950-C4AAA1A3504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3B7705D-B3A9-4A60-9B96-2424B18E76F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CD8E2948-0484-4148-A7FF-1F2A4D103835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8E4D796-7BEC-48E6-868B-FEA1B51908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1B22CEB4-F373-4F00-B9D6-9B97A2993B22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739882B1-AB21-4113-BC7F-C6CC1C4426C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BA70456-33B7-4EC1-B48B-55600D982E4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8C51CD18-AF88-4CD1-9EEC-3F5BFF1736F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C49C7C27-F708-484A-8545-C85CC36E0C8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85456FB-C620-4785-9A77-2B75312A391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A9EEA331-C016-4B05-871B-AF49DA7F1E2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EC08037C-1521-4C15-9402-39783F52262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A55B398-F929-4BCD-BCAC-146CEF96E7D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9A00A23-CA3C-4BD1-AAE9-DAB7805EA03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9987B37E-C32A-4202-8784-5233B35B345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64CF6ED-2E99-4A61-8E30-3F7547A4A4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AB5D4C30-DE6A-406E-9774-D05BF5B13B2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830CA512-E45E-4D21-B570-223D8125893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43E5DA6-E5B7-4E4D-A67F-50972EDD398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5EB0D1E-24BF-4D17-8793-4AB2D954976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E8A3A0AB-E6AA-4D2A-8CCE-5062A59F3CA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4618397-3C00-40D1-9327-22911678AFC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B137058-CA56-4519-B0E5-FDEAB3E3A67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80C05E7-99E2-4BD3-B98B-BDFB57F8EAB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29067B1-F726-4EB7-BCF4-A011D4409FE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1F635CF5-0AFB-4FB3-A1C6-CD71DD9DF7C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736ADCD5-8D4C-4DE6-8E58-57FE01AB7D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FA4C420-5018-48DA-824F-1691021242C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D31BF75-F356-490F-8F75-42073079EAF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94EBD3DA-7ED2-4BD2-974B-0FBB9145BD5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D75B828D-538D-4ECC-9909-0077328674F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98E634C-3A8B-427B-868C-BE31B30CAFD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3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A4DD62D4-4286-4D43-951A-9BDB078741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D52ABE58-DF1C-49FD-8597-DA4E8E68338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21EF1981-DA3E-45ED-8B96-B7225F9A872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27C5993B-D39C-4744-971C-C1DE7EB0BC3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74F84262-2EFD-45AA-AF94-DE9A7C5630C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77B98D11-D086-44B8-9028-3460B9FDA65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83AF3A42-748C-4E10-984C-488C21C7D6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4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F9970C84-13F0-4905-81F0-14265C60018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4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7CACD18-E963-4B75-9C13-117778BA191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4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FE98A0BF-0457-4FE0-BB05-0D48ECA758E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43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0AC3B40E-E8D0-4ADF-A82A-7DEFDD5D7B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4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7FED9D23-43DD-489A-8506-C1269C66324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4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45B966A-8814-406B-9FF9-246AC24A6D1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4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365B15D-908A-472A-8D6E-451E51BA1E3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4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84EF27BA-A204-4597-9962-F9008EB395B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4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E9A7641D-5376-4198-B116-2CC5F2C5A1F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4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9EB99DB2-787A-409D-BD34-2E3AE932B9D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5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FD51BA8-A083-4DE2-8CDE-AEA9239134C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5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2CDFF3CA-1190-45E4-82C1-15506BE335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5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2F1F704-2C28-4E54-BC3D-6A20936F1E9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53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97AC2EBD-5E53-4066-970F-1080C8A74B2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5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EA877A1F-A7C6-4379-A244-D51686CE815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5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0AF65B2-0452-4245-AE89-7D66CACD7B8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5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D6450685-B67E-44C8-8F8D-AACE92FAE90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5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2E1F3BA1-8460-449F-B5F5-372DCD410C7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5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DDD490C2-D74A-42C0-B95B-778E5DAAD07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5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F4B82D40-A51F-4196-8E49-58129EA2EB3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6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A57B0FDC-D6A7-43E2-8D50-F5D53AE8D1D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6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F93E8FB8-A5B1-44C7-877C-8FAA878E6D3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6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83D6D2E9-40E5-410A-994D-E7C388492C0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63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C8C628C4-503D-494F-83CC-746106B3CEA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6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6B89D0FD-B844-4842-A6B6-B72F9BA4F4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6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AFA3C206-ABF1-47B2-A5C3-3619D753A32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6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14D5CB41-D11F-41CA-824B-88DFEC02742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6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D600B14-34EA-4274-A84F-AAD2FD20DDA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6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83EC7404-8FB2-4D79-93B0-19D8558566E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6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43EF5DD-0863-404C-8A54-0066258F96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7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E88B1C56-1FA7-41E0-8E47-28848E6BDF8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7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D8A924B-5C32-42F0-9BC3-5F44584F4E6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7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EDFC0D25-468D-4F27-9E1A-4767CD2369B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73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2582FE7-BF57-415B-BA59-54033F2728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7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0EA7FD3E-9D16-4D76-AB3A-1AB88229EB7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7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7E8A139-8EA8-4769-99DE-1051FEEC1C9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7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07A4325A-4E5A-482A-83A2-4D1F1302419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7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5D68B90-27CA-AAC1-9140-D458F1FF7D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</xdr:rowOff>
    </xdr:from>
    <xdr:to>
      <xdr:col>14</xdr:col>
      <xdr:colOff>472440</xdr:colOff>
      <xdr:row>1</xdr:row>
      <xdr:rowOff>76200</xdr:rowOff>
    </xdr:to>
    <xdr:sp macro="" textlink="">
      <xdr:nvSpPr>
        <xdr:cNvPr id="2667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E1857DC-5AA4-E780-A665-BAD01843513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7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7AF0E5BF-F7CA-3C02-4DCC-ECB0F17C076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8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DE484C2F-9868-06C3-BF16-C543CF6435B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8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C0E221AF-5ACF-9EEB-8C51-716309B5E11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8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A0EC76DE-4FEA-66B8-4BF9-0741628CB1C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83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64EF337B-B958-C964-BDA5-CAD5F8F33D2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8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B786271-FF75-4BFF-0825-6C044E6752D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8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A0F5AB3A-30D4-1A91-47D8-14F31FB35C1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8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9D7E3207-C848-0FC0-CBE2-D1A6C5FED92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8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807F7CE5-4C0F-2187-3A4C-A61AA71389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8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1CE3EBB-D23A-9013-344E-19BE2FEAAD2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8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6CB4318-C807-22A0-7D7C-B9A7191D19D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9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79256180-FBAB-352A-12E4-C4732352F2E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9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82632932-93CB-0A42-D4EC-26DAD69435F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9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02724B9D-0420-0A94-1686-A763BAFBA1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93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4DE439F-0BD3-AC62-9A91-D047EF25D3D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9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C34D66A-5E24-A719-C998-2E701539C77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9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E826B8C1-3EC7-752A-2B7D-3816F5E9C0D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15240</xdr:rowOff>
        </xdr:from>
        <xdr:to>
          <xdr:col>14</xdr:col>
          <xdr:colOff>472440</xdr:colOff>
          <xdr:row>1</xdr:row>
          <xdr:rowOff>76200</xdr:rowOff>
        </xdr:to>
        <xdr:sp macro="" textlink="">
          <xdr:nvSpPr>
            <xdr:cNvPr id="26696" name="Picture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E271F114-402A-A2B9-BFB7-E889A39836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11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Relationship Id="rId4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Relationship Id="rId4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O55"/>
  <sheetViews>
    <sheetView tabSelected="1" zoomScaleNormal="100" workbookViewId="0">
      <selection activeCell="V9" sqref="V9"/>
    </sheetView>
  </sheetViews>
  <sheetFormatPr defaultColWidth="9.109375" defaultRowHeight="10.199999999999999" x14ac:dyDescent="0.2"/>
  <cols>
    <col min="1" max="1" width="8.44140625" style="6" bestFit="1" customWidth="1"/>
    <col min="2" max="2" width="5.44140625" style="7" bestFit="1" customWidth="1"/>
    <col min="3" max="3" width="5.88671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09375" style="6" bestFit="1" customWidth="1"/>
    <col min="9" max="9" width="6.88671875" style="6" bestFit="1" customWidth="1"/>
    <col min="10" max="10" width="6.88671875" style="6" customWidth="1"/>
    <col min="11" max="11" width="9" style="6" customWidth="1"/>
    <col min="12" max="12" width="8.109375" style="6" bestFit="1" customWidth="1"/>
    <col min="13" max="13" width="7.44140625" style="6" bestFit="1" customWidth="1"/>
    <col min="14" max="14" width="9.6640625" style="6" customWidth="1"/>
    <col min="15" max="15" width="9.44140625" style="6" customWidth="1"/>
    <col min="16" max="18" width="9.109375" style="6"/>
    <col min="19" max="19" width="4.109375" style="6" customWidth="1"/>
    <col min="20" max="20" width="5.6640625" style="6" bestFit="1" customWidth="1"/>
    <col min="21" max="16384" width="9.10937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9" t="s">
        <v>0</v>
      </c>
      <c r="F2" s="99"/>
      <c r="G2" s="99"/>
      <c r="H2" s="99"/>
      <c r="I2" s="99"/>
      <c r="J2" s="99"/>
      <c r="K2" s="99"/>
      <c r="L2" s="7"/>
      <c r="M2" s="7"/>
      <c r="N2" s="51"/>
      <c r="O2" s="51"/>
    </row>
    <row r="3" spans="1:15" s="18" customFormat="1" ht="17.25" customHeight="1" x14ac:dyDescent="0.25">
      <c r="A3" s="17"/>
      <c r="B3" s="17"/>
      <c r="C3" s="17"/>
      <c r="D3" s="17"/>
      <c r="E3" s="70" t="s">
        <v>32</v>
      </c>
      <c r="F3" s="70"/>
      <c r="G3" s="71">
        <v>44927</v>
      </c>
      <c r="H3" s="70" t="s">
        <v>33</v>
      </c>
      <c r="I3" s="98"/>
      <c r="J3" s="98"/>
      <c r="K3" s="98"/>
      <c r="L3" s="17"/>
      <c r="M3" s="17"/>
      <c r="N3" s="95"/>
      <c r="O3" s="95"/>
    </row>
    <row r="4" spans="1:15" s="18" customFormat="1" ht="18.75" customHeight="1" x14ac:dyDescent="0.25">
      <c r="A4" s="17"/>
      <c r="B4" s="17"/>
      <c r="C4" s="17"/>
      <c r="D4" s="17"/>
      <c r="E4" s="70"/>
      <c r="F4" s="70"/>
      <c r="G4" s="100" t="s">
        <v>60</v>
      </c>
      <c r="H4" s="100"/>
      <c r="I4" s="100"/>
      <c r="J4" s="100"/>
      <c r="K4" s="100"/>
      <c r="L4" s="17"/>
      <c r="M4" s="17"/>
    </row>
    <row r="5" spans="1:15" ht="12" customHeight="1" x14ac:dyDescent="0.2">
      <c r="A5" s="96" t="s">
        <v>34</v>
      </c>
      <c r="B5" s="96"/>
      <c r="C5" s="96"/>
      <c r="D5" s="97">
        <v>1</v>
      </c>
      <c r="E5" s="7"/>
      <c r="F5" s="7"/>
      <c r="G5" s="100"/>
      <c r="H5" s="100"/>
      <c r="I5" s="100"/>
      <c r="J5" s="100"/>
      <c r="K5" s="100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6"/>
      <c r="B6" s="96"/>
      <c r="C6" s="96"/>
      <c r="D6" s="97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5">
      <c r="A8" s="94" t="s">
        <v>1</v>
      </c>
      <c r="B8" s="94" t="s">
        <v>2</v>
      </c>
      <c r="C8" s="94" t="s">
        <v>3</v>
      </c>
      <c r="D8" s="93" t="s">
        <v>6</v>
      </c>
      <c r="E8" s="93"/>
      <c r="F8" s="93"/>
      <c r="G8" s="93"/>
      <c r="H8" s="90" t="str">
        <f>CONCATENATE("MENSILE - MONATLICH  
(",H7," mesi/Monate)")</f>
        <v>MENSILE - MONATLICH  
(12 mesi/Monate)</v>
      </c>
      <c r="I8" s="91"/>
      <c r="J8" s="91"/>
      <c r="K8" s="92"/>
      <c r="L8" s="90" t="str">
        <f>CONCATENATE("GIORNALIERO - TÄGLICH  
(",L7," giorni/Tage)")</f>
        <v>GIORNALIERO - TÄGLICH  
(365 giorni/Tage)</v>
      </c>
      <c r="M8" s="91"/>
      <c r="N8" s="91"/>
      <c r="O8" s="92"/>
    </row>
    <row r="9" spans="1:15" s="10" customFormat="1" ht="27" customHeight="1" x14ac:dyDescent="0.25">
      <c r="A9" s="94"/>
      <c r="B9" s="94"/>
      <c r="C9" s="94"/>
      <c r="D9" s="75" t="s">
        <v>4</v>
      </c>
      <c r="E9" s="75" t="s">
        <v>5</v>
      </c>
      <c r="F9" s="74" t="s">
        <v>58</v>
      </c>
      <c r="G9" s="75" t="s">
        <v>9</v>
      </c>
      <c r="H9" s="75" t="s">
        <v>4</v>
      </c>
      <c r="I9" s="75" t="s">
        <v>5</v>
      </c>
      <c r="J9" s="67" t="str">
        <f>F9</f>
        <v>D</v>
      </c>
      <c r="K9" s="75" t="s">
        <v>9</v>
      </c>
      <c r="L9" s="75" t="s">
        <v>4</v>
      </c>
      <c r="M9" s="75" t="s">
        <v>5</v>
      </c>
      <c r="N9" s="67" t="str">
        <f>F9</f>
        <v>D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7">
        <v>7280.26</v>
      </c>
      <c r="E10" s="60">
        <v>11971.27</v>
      </c>
      <c r="F10" s="54">
        <f>IF($F$9="A",Data!$N$6,IF($F$9="B",Data!$N$7,IF($F$9="C",Data!$N$8,IF($F$9="D",Data!$N$9,0))))</f>
        <v>618</v>
      </c>
      <c r="G10" s="57">
        <f>SUM(D10:F10)</f>
        <v>19869.53</v>
      </c>
      <c r="H10" s="58">
        <f t="shared" ref="H10:H54" si="0">D10/$H$7</f>
        <v>606.68833333333339</v>
      </c>
      <c r="I10" s="58">
        <f>E10/$H$7</f>
        <v>997.60583333333341</v>
      </c>
      <c r="J10" s="58">
        <f>$F$10/12</f>
        <v>51.5</v>
      </c>
      <c r="K10" s="57">
        <f>SUM(H10:J10)</f>
        <v>1655.7941666666668</v>
      </c>
      <c r="L10" s="55">
        <f>D10/$L$7</f>
        <v>19.945917808219178</v>
      </c>
      <c r="M10" s="55">
        <f>E10/$L$7</f>
        <v>32.798000000000002</v>
      </c>
      <c r="N10" s="55">
        <f>$F$10/$L$7</f>
        <v>1.6931506849315068</v>
      </c>
      <c r="O10" s="56">
        <f>SUM(L10:N10)</f>
        <v>54.43706849315069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8">
        <f>$D$10+$D$10*$A$11*B11</f>
        <v>7717.0756000000001</v>
      </c>
      <c r="E11" s="58">
        <f>E10</f>
        <v>11971.27</v>
      </c>
      <c r="F11" s="54">
        <f>IF($F$9="A",Data!$N$6,IF($F$9="B",Data!$N$7,IF($F$9="C",Data!$N$8,IF($F$9="D",Data!$N$9,0))))</f>
        <v>618</v>
      </c>
      <c r="G11" s="57">
        <f t="shared" ref="G11:G53" si="1">SUM(D11:F11)</f>
        <v>20306.345600000001</v>
      </c>
      <c r="H11" s="58">
        <f t="shared" si="0"/>
        <v>643.08963333333338</v>
      </c>
      <c r="I11" s="58">
        <f t="shared" ref="I11:I54" si="2">E11/$H$7</f>
        <v>997.60583333333341</v>
      </c>
      <c r="J11" s="58">
        <f t="shared" ref="J11:J54" si="3">$F$10/12</f>
        <v>51.5</v>
      </c>
      <c r="K11" s="57">
        <f t="shared" ref="K11:K53" si="4">SUM(H11:J11)</f>
        <v>1692.1954666666668</v>
      </c>
      <c r="L11" s="55">
        <f t="shared" ref="L11:L54" si="5">D11/$L$7</f>
        <v>21.142672876712329</v>
      </c>
      <c r="M11" s="55">
        <f t="shared" ref="M11:M54" si="6">E11/$L$7</f>
        <v>32.798000000000002</v>
      </c>
      <c r="N11" s="55">
        <f t="shared" ref="N11:N54" si="7">$F$10/$L$7</f>
        <v>1.6931506849315068</v>
      </c>
      <c r="O11" s="56">
        <f t="shared" ref="O11:O50" si="8">SUM(L11:N11)</f>
        <v>55.633823561643837</v>
      </c>
    </row>
    <row r="12" spans="1:15" ht="14.1" customHeight="1" x14ac:dyDescent="0.2">
      <c r="A12" s="11"/>
      <c r="B12" s="11">
        <v>2</v>
      </c>
      <c r="C12" s="11">
        <v>0</v>
      </c>
      <c r="D12" s="58">
        <f>$D$10+$D$10*$A$11*B12</f>
        <v>8153.8912</v>
      </c>
      <c r="E12" s="58">
        <f t="shared" ref="E12:E54" si="9">E11</f>
        <v>11971.27</v>
      </c>
      <c r="F12" s="54">
        <f>IF($F$9="A",Data!$N$6,IF($F$9="B",Data!$N$7,IF($F$9="C",Data!$N$8,IF($F$9="D",Data!$N$9,0))))</f>
        <v>618</v>
      </c>
      <c r="G12" s="57">
        <f t="shared" si="1"/>
        <v>20743.161200000002</v>
      </c>
      <c r="H12" s="58">
        <f t="shared" si="0"/>
        <v>679.49093333333337</v>
      </c>
      <c r="I12" s="58">
        <f t="shared" si="2"/>
        <v>997.60583333333341</v>
      </c>
      <c r="J12" s="58">
        <f t="shared" si="3"/>
        <v>51.5</v>
      </c>
      <c r="K12" s="57">
        <f t="shared" si="4"/>
        <v>1728.5967666666668</v>
      </c>
      <c r="L12" s="55">
        <f t="shared" si="5"/>
        <v>22.339427945205479</v>
      </c>
      <c r="M12" s="55">
        <f t="shared" si="6"/>
        <v>32.798000000000002</v>
      </c>
      <c r="N12" s="55">
        <f t="shared" si="7"/>
        <v>1.6931506849315068</v>
      </c>
      <c r="O12" s="56">
        <f t="shared" si="8"/>
        <v>56.830578630136991</v>
      </c>
    </row>
    <row r="13" spans="1:15" ht="14.1" customHeight="1" x14ac:dyDescent="0.2">
      <c r="A13" s="11"/>
      <c r="B13" s="11">
        <v>3</v>
      </c>
      <c r="C13" s="11">
        <v>0</v>
      </c>
      <c r="D13" s="58">
        <f>$D$10+$D$10*$A$11*B13</f>
        <v>8590.7067999999999</v>
      </c>
      <c r="E13" s="58">
        <f t="shared" si="9"/>
        <v>11971.27</v>
      </c>
      <c r="F13" s="54">
        <f>IF($F$9="A",Data!$N$6,IF($F$9="B",Data!$N$7,IF($F$9="C",Data!$N$8,IF($F$9="D",Data!$N$9,0))))</f>
        <v>618</v>
      </c>
      <c r="G13" s="57">
        <f t="shared" si="1"/>
        <v>21179.9768</v>
      </c>
      <c r="H13" s="58">
        <f t="shared" si="0"/>
        <v>715.89223333333337</v>
      </c>
      <c r="I13" s="58">
        <f t="shared" si="2"/>
        <v>997.60583333333341</v>
      </c>
      <c r="J13" s="58">
        <f t="shared" si="3"/>
        <v>51.5</v>
      </c>
      <c r="K13" s="57">
        <f t="shared" si="4"/>
        <v>1764.9980666666668</v>
      </c>
      <c r="L13" s="55">
        <f t="shared" si="5"/>
        <v>23.536183013698629</v>
      </c>
      <c r="M13" s="55">
        <f t="shared" si="6"/>
        <v>32.798000000000002</v>
      </c>
      <c r="N13" s="55">
        <f t="shared" si="7"/>
        <v>1.6931506849315068</v>
      </c>
      <c r="O13" s="56">
        <f t="shared" si="8"/>
        <v>58.027333698630144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7">
        <v>9126.6200000000008</v>
      </c>
      <c r="E14" s="60">
        <f t="shared" si="9"/>
        <v>11971.27</v>
      </c>
      <c r="F14" s="54">
        <f>IF($F$9="A",Data!$N$6,IF($F$9="B",Data!$N$7,IF($F$9="C",Data!$N$8,IF($F$9="D",Data!$N$9,0))))</f>
        <v>618</v>
      </c>
      <c r="G14" s="57">
        <f t="shared" si="1"/>
        <v>21715.89</v>
      </c>
      <c r="H14" s="58">
        <f t="shared" si="0"/>
        <v>760.55166666666673</v>
      </c>
      <c r="I14" s="58">
        <f t="shared" si="2"/>
        <v>997.60583333333341</v>
      </c>
      <c r="J14" s="58">
        <f t="shared" si="3"/>
        <v>51.5</v>
      </c>
      <c r="K14" s="57">
        <f t="shared" si="4"/>
        <v>1809.6575000000003</v>
      </c>
      <c r="L14" s="55">
        <f t="shared" si="5"/>
        <v>25.004438356164385</v>
      </c>
      <c r="M14" s="55">
        <f t="shared" si="6"/>
        <v>32.798000000000002</v>
      </c>
      <c r="N14" s="55">
        <f t="shared" si="7"/>
        <v>1.6931506849315068</v>
      </c>
      <c r="O14" s="56">
        <f t="shared" si="8"/>
        <v>59.495589041095897</v>
      </c>
    </row>
    <row r="15" spans="1:15" ht="14.1" customHeight="1" x14ac:dyDescent="0.2">
      <c r="A15" s="23">
        <v>0.03</v>
      </c>
      <c r="B15" s="11"/>
      <c r="C15" s="11">
        <v>1</v>
      </c>
      <c r="D15" s="58">
        <f>$D$14+$D$14*$A$15*C15</f>
        <v>9400.4186000000009</v>
      </c>
      <c r="E15" s="58">
        <f t="shared" si="9"/>
        <v>11971.27</v>
      </c>
      <c r="F15" s="54">
        <f>IF($F$9="A",Data!$N$6,IF($F$9="B",Data!$N$7,IF($F$9="C",Data!$N$8,IF($F$9="D",Data!$N$9,0))))</f>
        <v>618</v>
      </c>
      <c r="G15" s="57">
        <f t="shared" si="1"/>
        <v>21989.688600000001</v>
      </c>
      <c r="H15" s="58">
        <f t="shared" si="0"/>
        <v>783.36821666666674</v>
      </c>
      <c r="I15" s="58">
        <f t="shared" si="2"/>
        <v>997.60583333333341</v>
      </c>
      <c r="J15" s="58">
        <f t="shared" si="3"/>
        <v>51.5</v>
      </c>
      <c r="K15" s="57">
        <f t="shared" si="4"/>
        <v>1832.4740500000003</v>
      </c>
      <c r="L15" s="55">
        <f t="shared" si="5"/>
        <v>25.754571506849317</v>
      </c>
      <c r="M15" s="55">
        <f t="shared" si="6"/>
        <v>32.798000000000002</v>
      </c>
      <c r="N15" s="55">
        <f t="shared" si="7"/>
        <v>1.6931506849315068</v>
      </c>
      <c r="O15" s="56">
        <f t="shared" si="8"/>
        <v>60.245722191780828</v>
      </c>
    </row>
    <row r="16" spans="1:15" ht="14.1" customHeight="1" x14ac:dyDescent="0.2">
      <c r="A16" s="11"/>
      <c r="B16" s="11"/>
      <c r="C16" s="11">
        <v>2</v>
      </c>
      <c r="D16" s="58">
        <f t="shared" ref="D16:D54" si="10">$D$14+$D$14*$A$15*C16</f>
        <v>9674.217200000001</v>
      </c>
      <c r="E16" s="58">
        <f t="shared" si="9"/>
        <v>11971.27</v>
      </c>
      <c r="F16" s="54">
        <f>IF($F$9="A",Data!$N$6,IF($F$9="B",Data!$N$7,IF($F$9="C",Data!$N$8,IF($F$9="D",Data!$N$9,0))))</f>
        <v>618</v>
      </c>
      <c r="G16" s="57">
        <f t="shared" si="1"/>
        <v>22263.487200000003</v>
      </c>
      <c r="H16" s="58">
        <f t="shared" si="0"/>
        <v>806.18476666666675</v>
      </c>
      <c r="I16" s="58">
        <f t="shared" si="2"/>
        <v>997.60583333333341</v>
      </c>
      <c r="J16" s="58">
        <f t="shared" si="3"/>
        <v>51.5</v>
      </c>
      <c r="K16" s="57">
        <f t="shared" si="4"/>
        <v>1855.2906000000003</v>
      </c>
      <c r="L16" s="55">
        <f t="shared" si="5"/>
        <v>26.504704657534248</v>
      </c>
      <c r="M16" s="55">
        <f t="shared" si="6"/>
        <v>32.798000000000002</v>
      </c>
      <c r="N16" s="55">
        <f t="shared" si="7"/>
        <v>1.6931506849315068</v>
      </c>
      <c r="O16" s="56">
        <f t="shared" si="8"/>
        <v>60.995855342465759</v>
      </c>
    </row>
    <row r="17" spans="1:15" ht="14.1" customHeight="1" x14ac:dyDescent="0.2">
      <c r="A17" s="11"/>
      <c r="B17" s="11"/>
      <c r="C17" s="11">
        <v>3</v>
      </c>
      <c r="D17" s="58">
        <f t="shared" si="10"/>
        <v>9948.015800000001</v>
      </c>
      <c r="E17" s="58">
        <f t="shared" si="9"/>
        <v>11971.27</v>
      </c>
      <c r="F17" s="54">
        <f>IF($F$9="A",Data!$N$6,IF($F$9="B",Data!$N$7,IF($F$9="C",Data!$N$8,IF($F$9="D",Data!$N$9,0))))</f>
        <v>618</v>
      </c>
      <c r="G17" s="57">
        <f>SUM(D17:F17)</f>
        <v>22537.285800000001</v>
      </c>
      <c r="H17" s="58">
        <f t="shared" si="0"/>
        <v>829.00131666666675</v>
      </c>
      <c r="I17" s="58">
        <f t="shared" si="2"/>
        <v>997.60583333333341</v>
      </c>
      <c r="J17" s="58">
        <f t="shared" si="3"/>
        <v>51.5</v>
      </c>
      <c r="K17" s="57">
        <f t="shared" si="4"/>
        <v>1878.1071500000003</v>
      </c>
      <c r="L17" s="55">
        <f t="shared" si="5"/>
        <v>27.254837808219182</v>
      </c>
      <c r="M17" s="55">
        <f t="shared" si="6"/>
        <v>32.798000000000002</v>
      </c>
      <c r="N17" s="55">
        <f t="shared" si="7"/>
        <v>1.6931506849315068</v>
      </c>
      <c r="O17" s="56">
        <f t="shared" si="8"/>
        <v>61.745988493150691</v>
      </c>
    </row>
    <row r="18" spans="1:15" ht="14.1" customHeight="1" x14ac:dyDescent="0.2">
      <c r="A18" s="11"/>
      <c r="B18" s="11"/>
      <c r="C18" s="11">
        <v>4</v>
      </c>
      <c r="D18" s="58">
        <f t="shared" si="10"/>
        <v>10221.814400000001</v>
      </c>
      <c r="E18" s="58">
        <f t="shared" si="9"/>
        <v>11971.27</v>
      </c>
      <c r="F18" s="54">
        <f>IF($F$9="A",Data!$N$6,IF($F$9="B",Data!$N$7,IF($F$9="C",Data!$N$8,IF($F$9="D",Data!$N$9,0))))</f>
        <v>618</v>
      </c>
      <c r="G18" s="57">
        <f t="shared" si="1"/>
        <v>22811.0844</v>
      </c>
      <c r="H18" s="58">
        <f t="shared" si="0"/>
        <v>851.81786666666676</v>
      </c>
      <c r="I18" s="58">
        <f t="shared" si="2"/>
        <v>997.60583333333341</v>
      </c>
      <c r="J18" s="58">
        <f t="shared" si="3"/>
        <v>51.5</v>
      </c>
      <c r="K18" s="57">
        <f t="shared" si="4"/>
        <v>1900.9237000000003</v>
      </c>
      <c r="L18" s="55">
        <f t="shared" si="5"/>
        <v>28.004970958904114</v>
      </c>
      <c r="M18" s="55">
        <f t="shared" si="6"/>
        <v>32.798000000000002</v>
      </c>
      <c r="N18" s="55">
        <f t="shared" si="7"/>
        <v>1.6931506849315068</v>
      </c>
      <c r="O18" s="56">
        <f t="shared" si="8"/>
        <v>62.496121643835622</v>
      </c>
    </row>
    <row r="19" spans="1:15" ht="14.1" customHeight="1" x14ac:dyDescent="0.2">
      <c r="A19" s="11"/>
      <c r="B19" s="11"/>
      <c r="C19" s="11">
        <v>5</v>
      </c>
      <c r="D19" s="58">
        <f t="shared" si="10"/>
        <v>10495.613000000001</v>
      </c>
      <c r="E19" s="58">
        <f t="shared" si="9"/>
        <v>11971.27</v>
      </c>
      <c r="F19" s="54">
        <f>IF($F$9="A",Data!$N$6,IF($F$9="B",Data!$N$7,IF($F$9="C",Data!$N$8,IF($F$9="D",Data!$N$9,0))))</f>
        <v>618</v>
      </c>
      <c r="G19" s="57">
        <f t="shared" si="1"/>
        <v>23084.883000000002</v>
      </c>
      <c r="H19" s="58">
        <f t="shared" si="0"/>
        <v>874.63441666666677</v>
      </c>
      <c r="I19" s="58">
        <f t="shared" si="2"/>
        <v>997.60583333333341</v>
      </c>
      <c r="J19" s="58">
        <f t="shared" si="3"/>
        <v>51.5</v>
      </c>
      <c r="K19" s="57">
        <f t="shared" si="4"/>
        <v>1923.7402500000003</v>
      </c>
      <c r="L19" s="55">
        <f t="shared" si="5"/>
        <v>28.755104109589045</v>
      </c>
      <c r="M19" s="55">
        <f t="shared" si="6"/>
        <v>32.798000000000002</v>
      </c>
      <c r="N19" s="55">
        <f t="shared" si="7"/>
        <v>1.6931506849315068</v>
      </c>
      <c r="O19" s="56">
        <f t="shared" si="8"/>
        <v>63.246254794520553</v>
      </c>
    </row>
    <row r="20" spans="1:15" ht="14.1" customHeight="1" x14ac:dyDescent="0.2">
      <c r="A20" s="11"/>
      <c r="B20" s="11"/>
      <c r="C20" s="11">
        <v>6</v>
      </c>
      <c r="D20" s="58">
        <f t="shared" si="10"/>
        <v>10769.411600000001</v>
      </c>
      <c r="E20" s="58">
        <f t="shared" si="9"/>
        <v>11971.27</v>
      </c>
      <c r="F20" s="54">
        <f>IF($F$9="A",Data!$N$6,IF($F$9="B",Data!$N$7,IF($F$9="C",Data!$N$8,IF($F$9="D",Data!$N$9,0))))</f>
        <v>618</v>
      </c>
      <c r="G20" s="57">
        <f t="shared" si="1"/>
        <v>23358.681600000004</v>
      </c>
      <c r="H20" s="58">
        <f t="shared" si="0"/>
        <v>897.45096666666677</v>
      </c>
      <c r="I20" s="58">
        <f t="shared" si="2"/>
        <v>997.60583333333341</v>
      </c>
      <c r="J20" s="58">
        <f t="shared" si="3"/>
        <v>51.5</v>
      </c>
      <c r="K20" s="57">
        <f t="shared" si="4"/>
        <v>1946.5568000000003</v>
      </c>
      <c r="L20" s="55">
        <f t="shared" si="5"/>
        <v>29.505237260273976</v>
      </c>
      <c r="M20" s="55">
        <f t="shared" si="6"/>
        <v>32.798000000000002</v>
      </c>
      <c r="N20" s="55">
        <f t="shared" si="7"/>
        <v>1.6931506849315068</v>
      </c>
      <c r="O20" s="56">
        <f t="shared" si="8"/>
        <v>63.996387945205484</v>
      </c>
    </row>
    <row r="21" spans="1:15" ht="14.1" customHeight="1" x14ac:dyDescent="0.2">
      <c r="A21" s="11"/>
      <c r="B21" s="11"/>
      <c r="C21" s="11">
        <v>7</v>
      </c>
      <c r="D21" s="58">
        <f t="shared" si="10"/>
        <v>11043.210200000001</v>
      </c>
      <c r="E21" s="58">
        <f t="shared" si="9"/>
        <v>11971.27</v>
      </c>
      <c r="F21" s="54">
        <f>IF($F$9="A",Data!$N$6,IF($F$9="B",Data!$N$7,IF($F$9="C",Data!$N$8,IF($F$9="D",Data!$N$9,0))))</f>
        <v>618</v>
      </c>
      <c r="G21" s="57">
        <f t="shared" si="1"/>
        <v>23632.480200000002</v>
      </c>
      <c r="H21" s="58">
        <f t="shared" si="0"/>
        <v>920.26751666666678</v>
      </c>
      <c r="I21" s="58">
        <f t="shared" si="2"/>
        <v>997.60583333333341</v>
      </c>
      <c r="J21" s="58">
        <f t="shared" si="3"/>
        <v>51.5</v>
      </c>
      <c r="K21" s="57">
        <f t="shared" si="4"/>
        <v>1969.3733500000003</v>
      </c>
      <c r="L21" s="55">
        <f t="shared" si="5"/>
        <v>30.255370410958907</v>
      </c>
      <c r="M21" s="55">
        <f t="shared" si="6"/>
        <v>32.798000000000002</v>
      </c>
      <c r="N21" s="55">
        <f t="shared" si="7"/>
        <v>1.6931506849315068</v>
      </c>
      <c r="O21" s="56">
        <f t="shared" si="8"/>
        <v>64.746521095890415</v>
      </c>
    </row>
    <row r="22" spans="1:15" ht="14.1" customHeight="1" x14ac:dyDescent="0.2">
      <c r="A22" s="11"/>
      <c r="B22" s="11"/>
      <c r="C22" s="11">
        <v>8</v>
      </c>
      <c r="D22" s="58">
        <f t="shared" si="10"/>
        <v>11317.008800000001</v>
      </c>
      <c r="E22" s="58">
        <f t="shared" si="9"/>
        <v>11971.27</v>
      </c>
      <c r="F22" s="54">
        <f>IF($F$9="A",Data!$N$6,IF($F$9="B",Data!$N$7,IF($F$9="C",Data!$N$8,IF($F$9="D",Data!$N$9,0))))</f>
        <v>618</v>
      </c>
      <c r="G22" s="57">
        <f t="shared" si="1"/>
        <v>23906.2788</v>
      </c>
      <c r="H22" s="58">
        <f t="shared" si="0"/>
        <v>943.08406666666679</v>
      </c>
      <c r="I22" s="58">
        <f t="shared" si="2"/>
        <v>997.60583333333341</v>
      </c>
      <c r="J22" s="58">
        <f t="shared" si="3"/>
        <v>51.5</v>
      </c>
      <c r="K22" s="57">
        <f t="shared" si="4"/>
        <v>1992.1899000000003</v>
      </c>
      <c r="L22" s="55">
        <f t="shared" si="5"/>
        <v>31.005503561643838</v>
      </c>
      <c r="M22" s="55">
        <f t="shared" si="6"/>
        <v>32.798000000000002</v>
      </c>
      <c r="N22" s="55">
        <f t="shared" si="7"/>
        <v>1.6931506849315068</v>
      </c>
      <c r="O22" s="56">
        <f t="shared" si="8"/>
        <v>65.496654246575346</v>
      </c>
    </row>
    <row r="23" spans="1:15" ht="14.1" customHeight="1" x14ac:dyDescent="0.2">
      <c r="A23" s="11"/>
      <c r="B23" s="11"/>
      <c r="C23" s="11">
        <v>9</v>
      </c>
      <c r="D23" s="58">
        <f t="shared" si="10"/>
        <v>11590.807400000002</v>
      </c>
      <c r="E23" s="58">
        <f t="shared" si="9"/>
        <v>11971.27</v>
      </c>
      <c r="F23" s="54">
        <f>IF($F$9="A",Data!$N$6,IF($F$9="B",Data!$N$7,IF($F$9="C",Data!$N$8,IF($F$9="D",Data!$N$9,0))))</f>
        <v>618</v>
      </c>
      <c r="G23" s="57">
        <f t="shared" si="1"/>
        <v>24180.077400000002</v>
      </c>
      <c r="H23" s="58">
        <f t="shared" si="0"/>
        <v>965.90061666666679</v>
      </c>
      <c r="I23" s="58">
        <f t="shared" si="2"/>
        <v>997.60583333333341</v>
      </c>
      <c r="J23" s="58">
        <f t="shared" si="3"/>
        <v>51.5</v>
      </c>
      <c r="K23" s="57">
        <f t="shared" si="4"/>
        <v>2015.0064500000003</v>
      </c>
      <c r="L23" s="55">
        <f t="shared" si="5"/>
        <v>31.755636712328773</v>
      </c>
      <c r="M23" s="55">
        <f t="shared" si="6"/>
        <v>32.798000000000002</v>
      </c>
      <c r="N23" s="55">
        <f t="shared" si="7"/>
        <v>1.6931506849315068</v>
      </c>
      <c r="O23" s="56">
        <f t="shared" si="8"/>
        <v>66.246787397260277</v>
      </c>
    </row>
    <row r="24" spans="1:15" ht="14.1" customHeight="1" x14ac:dyDescent="0.2">
      <c r="A24" s="11"/>
      <c r="B24" s="11"/>
      <c r="C24" s="11">
        <v>10</v>
      </c>
      <c r="D24" s="58">
        <f t="shared" si="10"/>
        <v>11864.606000000002</v>
      </c>
      <c r="E24" s="58">
        <f t="shared" si="9"/>
        <v>11971.27</v>
      </c>
      <c r="F24" s="54">
        <f>IF($F$9="A",Data!$N$6,IF($F$9="B",Data!$N$7,IF($F$9="C",Data!$N$8,IF($F$9="D",Data!$N$9,0))))</f>
        <v>618</v>
      </c>
      <c r="G24" s="57">
        <f t="shared" si="1"/>
        <v>24453.876000000004</v>
      </c>
      <c r="H24" s="58">
        <f t="shared" si="0"/>
        <v>988.7171666666668</v>
      </c>
      <c r="I24" s="58">
        <f t="shared" si="2"/>
        <v>997.60583333333341</v>
      </c>
      <c r="J24" s="58">
        <f t="shared" si="3"/>
        <v>51.5</v>
      </c>
      <c r="K24" s="57">
        <f t="shared" si="4"/>
        <v>2037.8230000000003</v>
      </c>
      <c r="L24" s="55">
        <f t="shared" si="5"/>
        <v>32.505769863013704</v>
      </c>
      <c r="M24" s="55">
        <f t="shared" si="6"/>
        <v>32.798000000000002</v>
      </c>
      <c r="N24" s="55">
        <f t="shared" si="7"/>
        <v>1.6931506849315068</v>
      </c>
      <c r="O24" s="56">
        <f t="shared" si="8"/>
        <v>66.996920547945223</v>
      </c>
    </row>
    <row r="25" spans="1:15" ht="14.1" customHeight="1" x14ac:dyDescent="0.2">
      <c r="A25" s="11"/>
      <c r="B25" s="11"/>
      <c r="C25" s="11">
        <v>11</v>
      </c>
      <c r="D25" s="58">
        <f t="shared" si="10"/>
        <v>12138.404600000002</v>
      </c>
      <c r="E25" s="58">
        <f t="shared" si="9"/>
        <v>11971.27</v>
      </c>
      <c r="F25" s="54">
        <f>IF($F$9="A",Data!$N$6,IF($F$9="B",Data!$N$7,IF($F$9="C",Data!$N$8,IF($F$9="D",Data!$N$9,0))))</f>
        <v>618</v>
      </c>
      <c r="G25" s="57">
        <f t="shared" si="1"/>
        <v>24727.674600000002</v>
      </c>
      <c r="H25" s="58">
        <f t="shared" si="0"/>
        <v>1011.5337166666668</v>
      </c>
      <c r="I25" s="58">
        <f t="shared" si="2"/>
        <v>997.60583333333341</v>
      </c>
      <c r="J25" s="58">
        <f t="shared" si="3"/>
        <v>51.5</v>
      </c>
      <c r="K25" s="57">
        <f t="shared" si="4"/>
        <v>2060.6395500000003</v>
      </c>
      <c r="L25" s="55">
        <f t="shared" si="5"/>
        <v>33.255903013698635</v>
      </c>
      <c r="M25" s="55">
        <f t="shared" si="6"/>
        <v>32.798000000000002</v>
      </c>
      <c r="N25" s="55">
        <f t="shared" si="7"/>
        <v>1.6931506849315068</v>
      </c>
      <c r="O25" s="56">
        <f t="shared" si="8"/>
        <v>67.74705369863014</v>
      </c>
    </row>
    <row r="26" spans="1:15" ht="14.1" customHeight="1" x14ac:dyDescent="0.2">
      <c r="A26" s="11"/>
      <c r="B26" s="11"/>
      <c r="C26" s="11">
        <v>12</v>
      </c>
      <c r="D26" s="58">
        <f t="shared" si="10"/>
        <v>12412.2032</v>
      </c>
      <c r="E26" s="58">
        <f t="shared" si="9"/>
        <v>11971.27</v>
      </c>
      <c r="F26" s="54">
        <f>IF($F$9="A",Data!$N$6,IF($F$9="B",Data!$N$7,IF($F$9="C",Data!$N$8,IF($F$9="D",Data!$N$9,0))))</f>
        <v>618</v>
      </c>
      <c r="G26" s="57">
        <f t="shared" si="1"/>
        <v>25001.4732</v>
      </c>
      <c r="H26" s="58">
        <f t="shared" si="0"/>
        <v>1034.3502666666666</v>
      </c>
      <c r="I26" s="58">
        <f t="shared" si="2"/>
        <v>997.60583333333341</v>
      </c>
      <c r="J26" s="58">
        <f t="shared" si="3"/>
        <v>51.5</v>
      </c>
      <c r="K26" s="57">
        <f t="shared" si="4"/>
        <v>2083.4560999999999</v>
      </c>
      <c r="L26" s="55">
        <f t="shared" si="5"/>
        <v>34.006036164383559</v>
      </c>
      <c r="M26" s="55">
        <f t="shared" si="6"/>
        <v>32.798000000000002</v>
      </c>
      <c r="N26" s="55">
        <f t="shared" si="7"/>
        <v>1.6931506849315068</v>
      </c>
      <c r="O26" s="56">
        <f>SUM(L26:N26)</f>
        <v>68.497186849315071</v>
      </c>
    </row>
    <row r="27" spans="1:15" ht="14.1" customHeight="1" x14ac:dyDescent="0.2">
      <c r="A27" s="11"/>
      <c r="B27" s="11"/>
      <c r="C27" s="11">
        <v>13</v>
      </c>
      <c r="D27" s="58">
        <f t="shared" si="10"/>
        <v>12686.001800000002</v>
      </c>
      <c r="E27" s="58">
        <f t="shared" si="9"/>
        <v>11971.27</v>
      </c>
      <c r="F27" s="54">
        <f>IF($F$9="A",Data!$N$6,IF($F$9="B",Data!$N$7,IF($F$9="C",Data!$N$8,IF($F$9="D",Data!$N$9,0))))</f>
        <v>618</v>
      </c>
      <c r="G27" s="57">
        <f t="shared" si="1"/>
        <v>25275.271800000002</v>
      </c>
      <c r="H27" s="58">
        <f t="shared" si="0"/>
        <v>1057.1668166666668</v>
      </c>
      <c r="I27" s="58">
        <f t="shared" si="2"/>
        <v>997.60583333333341</v>
      </c>
      <c r="J27" s="58">
        <f t="shared" si="3"/>
        <v>51.5</v>
      </c>
      <c r="K27" s="57">
        <f t="shared" si="4"/>
        <v>2106.2726500000003</v>
      </c>
      <c r="L27" s="55">
        <f t="shared" si="5"/>
        <v>34.756169315068497</v>
      </c>
      <c r="M27" s="55">
        <f t="shared" si="6"/>
        <v>32.798000000000002</v>
      </c>
      <c r="N27" s="55">
        <f t="shared" si="7"/>
        <v>1.6931506849315068</v>
      </c>
      <c r="O27" s="56">
        <f t="shared" si="8"/>
        <v>69.247320000000002</v>
      </c>
    </row>
    <row r="28" spans="1:15" ht="14.1" customHeight="1" x14ac:dyDescent="0.2">
      <c r="A28" s="11"/>
      <c r="B28" s="11"/>
      <c r="C28" s="11">
        <v>14</v>
      </c>
      <c r="D28" s="58">
        <f t="shared" si="10"/>
        <v>12959.8004</v>
      </c>
      <c r="E28" s="58">
        <f t="shared" si="9"/>
        <v>11971.27</v>
      </c>
      <c r="F28" s="54">
        <f>IF($F$9="A",Data!$N$6,IF($F$9="B",Data!$N$7,IF($F$9="C",Data!$N$8,IF($F$9="D",Data!$N$9,0))))</f>
        <v>618</v>
      </c>
      <c r="G28" s="57">
        <f t="shared" si="1"/>
        <v>25549.070400000001</v>
      </c>
      <c r="H28" s="58">
        <f t="shared" si="0"/>
        <v>1079.9833666666666</v>
      </c>
      <c r="I28" s="58">
        <f t="shared" si="2"/>
        <v>997.60583333333341</v>
      </c>
      <c r="J28" s="58">
        <f t="shared" si="3"/>
        <v>51.5</v>
      </c>
      <c r="K28" s="57">
        <f t="shared" si="4"/>
        <v>2129.0891999999999</v>
      </c>
      <c r="L28" s="55">
        <f t="shared" si="5"/>
        <v>35.506302465753421</v>
      </c>
      <c r="M28" s="55">
        <f t="shared" si="6"/>
        <v>32.798000000000002</v>
      </c>
      <c r="N28" s="55">
        <f t="shared" si="7"/>
        <v>1.6931506849315068</v>
      </c>
      <c r="O28" s="56">
        <f t="shared" si="8"/>
        <v>69.997453150684933</v>
      </c>
    </row>
    <row r="29" spans="1:15" ht="14.1" customHeight="1" x14ac:dyDescent="0.2">
      <c r="A29" s="11"/>
      <c r="B29" s="11"/>
      <c r="C29" s="11">
        <v>15</v>
      </c>
      <c r="D29" s="58">
        <f t="shared" si="10"/>
        <v>13233.599000000002</v>
      </c>
      <c r="E29" s="58">
        <f t="shared" si="9"/>
        <v>11971.27</v>
      </c>
      <c r="F29" s="54">
        <f>IF($F$9="A",Data!$N$6,IF($F$9="B",Data!$N$7,IF($F$9="C",Data!$N$8,IF($F$9="D",Data!$N$9,0))))</f>
        <v>618</v>
      </c>
      <c r="G29" s="57">
        <f t="shared" si="1"/>
        <v>25822.869000000002</v>
      </c>
      <c r="H29" s="58">
        <f t="shared" si="0"/>
        <v>1102.7999166666668</v>
      </c>
      <c r="I29" s="58">
        <f t="shared" si="2"/>
        <v>997.60583333333341</v>
      </c>
      <c r="J29" s="58">
        <f t="shared" si="3"/>
        <v>51.5</v>
      </c>
      <c r="K29" s="57">
        <f t="shared" si="4"/>
        <v>2151.9057500000004</v>
      </c>
      <c r="L29" s="55">
        <f t="shared" si="5"/>
        <v>36.25643561643836</v>
      </c>
      <c r="M29" s="55">
        <f t="shared" si="6"/>
        <v>32.798000000000002</v>
      </c>
      <c r="N29" s="55">
        <f t="shared" si="7"/>
        <v>1.6931506849315068</v>
      </c>
      <c r="O29" s="56">
        <f t="shared" si="8"/>
        <v>70.747586301369864</v>
      </c>
    </row>
    <row r="30" spans="1:15" ht="14.1" customHeight="1" x14ac:dyDescent="0.2">
      <c r="A30" s="11"/>
      <c r="B30" s="11"/>
      <c r="C30" s="11">
        <v>16</v>
      </c>
      <c r="D30" s="58">
        <f t="shared" si="10"/>
        <v>13507.3976</v>
      </c>
      <c r="E30" s="58">
        <f t="shared" si="9"/>
        <v>11971.27</v>
      </c>
      <c r="F30" s="54">
        <f>IF($F$9="A",Data!$N$6,IF($F$9="B",Data!$N$7,IF($F$9="C",Data!$N$8,IF($F$9="D",Data!$N$9,0))))</f>
        <v>618</v>
      </c>
      <c r="G30" s="57">
        <f t="shared" si="1"/>
        <v>26096.667600000001</v>
      </c>
      <c r="H30" s="58">
        <f t="shared" si="0"/>
        <v>1125.6164666666666</v>
      </c>
      <c r="I30" s="58">
        <f t="shared" si="2"/>
        <v>997.60583333333341</v>
      </c>
      <c r="J30" s="58">
        <f t="shared" si="3"/>
        <v>51.5</v>
      </c>
      <c r="K30" s="57">
        <f t="shared" si="4"/>
        <v>2174.7222999999999</v>
      </c>
      <c r="L30" s="55">
        <f t="shared" si="5"/>
        <v>37.006568767123291</v>
      </c>
      <c r="M30" s="55">
        <f t="shared" si="6"/>
        <v>32.798000000000002</v>
      </c>
      <c r="N30" s="55">
        <f t="shared" si="7"/>
        <v>1.6931506849315068</v>
      </c>
      <c r="O30" s="56">
        <f t="shared" si="8"/>
        <v>71.49771945205481</v>
      </c>
    </row>
    <row r="31" spans="1:15" ht="14.1" customHeight="1" x14ac:dyDescent="0.2">
      <c r="A31" s="11"/>
      <c r="B31" s="11"/>
      <c r="C31" s="11">
        <v>17</v>
      </c>
      <c r="D31" s="58">
        <f t="shared" si="10"/>
        <v>13781.196200000002</v>
      </c>
      <c r="E31" s="58">
        <f t="shared" si="9"/>
        <v>11971.27</v>
      </c>
      <c r="F31" s="54">
        <f>IF($F$9="A",Data!$N$6,IF($F$9="B",Data!$N$7,IF($F$9="C",Data!$N$8,IF($F$9="D",Data!$N$9,0))))</f>
        <v>618</v>
      </c>
      <c r="G31" s="57">
        <f t="shared" si="1"/>
        <v>26370.466200000003</v>
      </c>
      <c r="H31" s="58">
        <f t="shared" si="0"/>
        <v>1148.4330166666668</v>
      </c>
      <c r="I31" s="58">
        <f t="shared" si="2"/>
        <v>997.60583333333341</v>
      </c>
      <c r="J31" s="58">
        <f t="shared" si="3"/>
        <v>51.5</v>
      </c>
      <c r="K31" s="57">
        <f t="shared" si="4"/>
        <v>2197.5388500000004</v>
      </c>
      <c r="L31" s="55">
        <f t="shared" si="5"/>
        <v>37.756701917808222</v>
      </c>
      <c r="M31" s="55">
        <f t="shared" si="6"/>
        <v>32.798000000000002</v>
      </c>
      <c r="N31" s="55">
        <f t="shared" si="7"/>
        <v>1.6931506849315068</v>
      </c>
      <c r="O31" s="56">
        <f t="shared" si="8"/>
        <v>72.247852602739727</v>
      </c>
    </row>
    <row r="32" spans="1:15" ht="14.1" customHeight="1" x14ac:dyDescent="0.2">
      <c r="A32" s="11"/>
      <c r="B32" s="11"/>
      <c r="C32" s="11">
        <v>18</v>
      </c>
      <c r="D32" s="58">
        <f t="shared" si="10"/>
        <v>14054.9948</v>
      </c>
      <c r="E32" s="58">
        <f t="shared" si="9"/>
        <v>11971.27</v>
      </c>
      <c r="F32" s="54">
        <f>IF($F$9="A",Data!$N$6,IF($F$9="B",Data!$N$7,IF($F$9="C",Data!$N$8,IF($F$9="D",Data!$N$9,0))))</f>
        <v>618</v>
      </c>
      <c r="G32" s="57">
        <f t="shared" si="1"/>
        <v>26644.264800000001</v>
      </c>
      <c r="H32" s="58">
        <f t="shared" si="0"/>
        <v>1171.2495666666666</v>
      </c>
      <c r="I32" s="58">
        <f t="shared" si="2"/>
        <v>997.60583333333341</v>
      </c>
      <c r="J32" s="58">
        <f t="shared" si="3"/>
        <v>51.5</v>
      </c>
      <c r="K32" s="57">
        <f t="shared" si="4"/>
        <v>2220.3553999999999</v>
      </c>
      <c r="L32" s="55">
        <f t="shared" si="5"/>
        <v>38.506835068493153</v>
      </c>
      <c r="M32" s="55">
        <f t="shared" si="6"/>
        <v>32.798000000000002</v>
      </c>
      <c r="N32" s="55">
        <f t="shared" si="7"/>
        <v>1.6931506849315068</v>
      </c>
      <c r="O32" s="56">
        <f t="shared" si="8"/>
        <v>72.997985753424672</v>
      </c>
    </row>
    <row r="33" spans="1:15" ht="14.1" customHeight="1" x14ac:dyDescent="0.2">
      <c r="A33" s="11"/>
      <c r="B33" s="11"/>
      <c r="C33" s="11">
        <v>19</v>
      </c>
      <c r="D33" s="58">
        <f t="shared" si="10"/>
        <v>14328.793400000002</v>
      </c>
      <c r="E33" s="58">
        <f t="shared" si="9"/>
        <v>11971.27</v>
      </c>
      <c r="F33" s="54">
        <f>IF($F$9="A",Data!$N$6,IF($F$9="B",Data!$N$7,IF($F$9="C",Data!$N$8,IF($F$9="D",Data!$N$9,0))))</f>
        <v>618</v>
      </c>
      <c r="G33" s="57">
        <f t="shared" si="1"/>
        <v>26918.063400000003</v>
      </c>
      <c r="H33" s="58">
        <f t="shared" si="0"/>
        <v>1194.0661166666669</v>
      </c>
      <c r="I33" s="58">
        <f t="shared" si="2"/>
        <v>997.60583333333341</v>
      </c>
      <c r="J33" s="58">
        <f t="shared" si="3"/>
        <v>51.5</v>
      </c>
      <c r="K33" s="57">
        <f t="shared" si="4"/>
        <v>2243.1719500000004</v>
      </c>
      <c r="L33" s="55">
        <f t="shared" si="5"/>
        <v>39.256968219178091</v>
      </c>
      <c r="M33" s="55">
        <f t="shared" si="6"/>
        <v>32.798000000000002</v>
      </c>
      <c r="N33" s="55">
        <f t="shared" si="7"/>
        <v>1.6931506849315068</v>
      </c>
      <c r="O33" s="56">
        <f t="shared" si="8"/>
        <v>73.748118904109603</v>
      </c>
    </row>
    <row r="34" spans="1:15" ht="14.1" customHeight="1" x14ac:dyDescent="0.2">
      <c r="A34" s="11"/>
      <c r="B34" s="11"/>
      <c r="C34" s="11">
        <v>20</v>
      </c>
      <c r="D34" s="58">
        <f t="shared" si="10"/>
        <v>14602.592000000001</v>
      </c>
      <c r="E34" s="58">
        <f t="shared" si="9"/>
        <v>11971.27</v>
      </c>
      <c r="F34" s="54">
        <f>IF($F$9="A",Data!$N$6,IF($F$9="B",Data!$N$7,IF($F$9="C",Data!$N$8,IF($F$9="D",Data!$N$9,0))))</f>
        <v>618</v>
      </c>
      <c r="G34" s="57">
        <f t="shared" si="1"/>
        <v>27191.862000000001</v>
      </c>
      <c r="H34" s="58">
        <f t="shared" si="0"/>
        <v>1216.8826666666666</v>
      </c>
      <c r="I34" s="58">
        <f t="shared" si="2"/>
        <v>997.60583333333341</v>
      </c>
      <c r="J34" s="58">
        <f t="shared" si="3"/>
        <v>51.5</v>
      </c>
      <c r="K34" s="57">
        <f t="shared" si="4"/>
        <v>2265.9884999999999</v>
      </c>
      <c r="L34" s="55">
        <f t="shared" si="5"/>
        <v>40.007101369863015</v>
      </c>
      <c r="M34" s="55">
        <f t="shared" si="6"/>
        <v>32.798000000000002</v>
      </c>
      <c r="N34" s="55">
        <f t="shared" si="7"/>
        <v>1.6931506849315068</v>
      </c>
      <c r="O34" s="56">
        <f t="shared" si="8"/>
        <v>74.498252054794534</v>
      </c>
    </row>
    <row r="35" spans="1:15" ht="14.1" customHeight="1" x14ac:dyDescent="0.2">
      <c r="A35" s="11"/>
      <c r="B35" s="11"/>
      <c r="C35" s="11">
        <v>21</v>
      </c>
      <c r="D35" s="58">
        <f t="shared" si="10"/>
        <v>14876.390600000002</v>
      </c>
      <c r="E35" s="58">
        <f t="shared" si="9"/>
        <v>11971.27</v>
      </c>
      <c r="F35" s="54">
        <f>IF($F$9="A",Data!$N$6,IF($F$9="B",Data!$N$7,IF($F$9="C",Data!$N$8,IF($F$9="D",Data!$N$9,0))))</f>
        <v>618</v>
      </c>
      <c r="G35" s="57">
        <f t="shared" si="1"/>
        <v>27465.660600000003</v>
      </c>
      <c r="H35" s="58">
        <f t="shared" si="0"/>
        <v>1239.6992166666669</v>
      </c>
      <c r="I35" s="58">
        <f t="shared" si="2"/>
        <v>997.60583333333341</v>
      </c>
      <c r="J35" s="58">
        <f t="shared" si="3"/>
        <v>51.5</v>
      </c>
      <c r="K35" s="57">
        <f t="shared" si="4"/>
        <v>2288.8050500000004</v>
      </c>
      <c r="L35" s="55">
        <f t="shared" si="5"/>
        <v>40.757234520547954</v>
      </c>
      <c r="M35" s="55">
        <f t="shared" si="6"/>
        <v>32.798000000000002</v>
      </c>
      <c r="N35" s="55">
        <f t="shared" si="7"/>
        <v>1.6931506849315068</v>
      </c>
      <c r="O35" s="56">
        <f t="shared" si="8"/>
        <v>75.248385205479465</v>
      </c>
    </row>
    <row r="36" spans="1:15" ht="14.1" customHeight="1" x14ac:dyDescent="0.2">
      <c r="A36" s="11"/>
      <c r="B36" s="11"/>
      <c r="C36" s="11">
        <v>22</v>
      </c>
      <c r="D36" s="58">
        <f t="shared" si="10"/>
        <v>15150.189200000001</v>
      </c>
      <c r="E36" s="58">
        <f t="shared" si="9"/>
        <v>11971.27</v>
      </c>
      <c r="F36" s="54">
        <f>IF($F$9="A",Data!$N$6,IF($F$9="B",Data!$N$7,IF($F$9="C",Data!$N$8,IF($F$9="D",Data!$N$9,0))))</f>
        <v>618</v>
      </c>
      <c r="G36" s="57">
        <f t="shared" si="1"/>
        <v>27739.459200000001</v>
      </c>
      <c r="H36" s="58">
        <f t="shared" si="0"/>
        <v>1262.5157666666667</v>
      </c>
      <c r="I36" s="58">
        <f t="shared" si="2"/>
        <v>997.60583333333341</v>
      </c>
      <c r="J36" s="58">
        <f t="shared" si="3"/>
        <v>51.5</v>
      </c>
      <c r="K36" s="57">
        <f t="shared" si="4"/>
        <v>2311.6215999999999</v>
      </c>
      <c r="L36" s="55">
        <f t="shared" si="5"/>
        <v>41.507367671232878</v>
      </c>
      <c r="M36" s="55">
        <f t="shared" si="6"/>
        <v>32.798000000000002</v>
      </c>
      <c r="N36" s="55">
        <f t="shared" si="7"/>
        <v>1.6931506849315068</v>
      </c>
      <c r="O36" s="56">
        <f t="shared" si="8"/>
        <v>75.998518356164396</v>
      </c>
    </row>
    <row r="37" spans="1:15" ht="14.1" customHeight="1" x14ac:dyDescent="0.2">
      <c r="A37" s="11"/>
      <c r="B37" s="11"/>
      <c r="C37" s="11">
        <v>23</v>
      </c>
      <c r="D37" s="58">
        <f t="shared" si="10"/>
        <v>15423.987800000003</v>
      </c>
      <c r="E37" s="58">
        <f t="shared" si="9"/>
        <v>11971.27</v>
      </c>
      <c r="F37" s="54">
        <f>IF($F$9="A",Data!$N$6,IF($F$9="B",Data!$N$7,IF($F$9="C",Data!$N$8,IF($F$9="D",Data!$N$9,0))))</f>
        <v>618</v>
      </c>
      <c r="G37" s="57">
        <f t="shared" si="1"/>
        <v>28013.257800000003</v>
      </c>
      <c r="H37" s="58">
        <f t="shared" si="0"/>
        <v>1285.3323166666669</v>
      </c>
      <c r="I37" s="58">
        <f t="shared" si="2"/>
        <v>997.60583333333341</v>
      </c>
      <c r="J37" s="58">
        <f t="shared" si="3"/>
        <v>51.5</v>
      </c>
      <c r="K37" s="57">
        <f t="shared" si="4"/>
        <v>2334.4381500000004</v>
      </c>
      <c r="L37" s="55">
        <f t="shared" si="5"/>
        <v>42.257500821917816</v>
      </c>
      <c r="M37" s="55">
        <f t="shared" si="6"/>
        <v>32.798000000000002</v>
      </c>
      <c r="N37" s="55">
        <f t="shared" si="7"/>
        <v>1.6931506849315068</v>
      </c>
      <c r="O37" s="56">
        <f t="shared" si="8"/>
        <v>76.748651506849328</v>
      </c>
    </row>
    <row r="38" spans="1:15" ht="14.1" customHeight="1" x14ac:dyDescent="0.2">
      <c r="A38" s="11"/>
      <c r="B38" s="11"/>
      <c r="C38" s="11">
        <v>24</v>
      </c>
      <c r="D38" s="58">
        <f t="shared" si="10"/>
        <v>15697.786400000001</v>
      </c>
      <c r="E38" s="58">
        <f t="shared" si="9"/>
        <v>11971.27</v>
      </c>
      <c r="F38" s="54">
        <f>IF($F$9="A",Data!$N$6,IF($F$9="B",Data!$N$7,IF($F$9="C",Data!$N$8,IF($F$9="D",Data!$N$9,0))))</f>
        <v>618</v>
      </c>
      <c r="G38" s="57">
        <f t="shared" si="1"/>
        <v>28287.056400000001</v>
      </c>
      <c r="H38" s="58">
        <f t="shared" si="0"/>
        <v>1308.1488666666667</v>
      </c>
      <c r="I38" s="58">
        <f t="shared" si="2"/>
        <v>997.60583333333341</v>
      </c>
      <c r="J38" s="58">
        <f t="shared" si="3"/>
        <v>51.5</v>
      </c>
      <c r="K38" s="57">
        <f t="shared" si="4"/>
        <v>2357.2547</v>
      </c>
      <c r="L38" s="55">
        <f t="shared" si="5"/>
        <v>43.00763397260274</v>
      </c>
      <c r="M38" s="55">
        <f t="shared" si="6"/>
        <v>32.798000000000002</v>
      </c>
      <c r="N38" s="55">
        <f t="shared" si="7"/>
        <v>1.6931506849315068</v>
      </c>
      <c r="O38" s="56">
        <f t="shared" si="8"/>
        <v>77.498784657534259</v>
      </c>
    </row>
    <row r="39" spans="1:15" ht="14.1" customHeight="1" x14ac:dyDescent="0.2">
      <c r="A39" s="11"/>
      <c r="B39" s="11"/>
      <c r="C39" s="11">
        <v>25</v>
      </c>
      <c r="D39" s="58">
        <f t="shared" si="10"/>
        <v>15971.585000000001</v>
      </c>
      <c r="E39" s="58">
        <f t="shared" si="9"/>
        <v>11971.27</v>
      </c>
      <c r="F39" s="54">
        <f>IF($F$9="A",Data!$N$6,IF($F$9="B",Data!$N$7,IF($F$9="C",Data!$N$8,IF($F$9="D",Data!$N$9,0))))</f>
        <v>618</v>
      </c>
      <c r="G39" s="57">
        <f t="shared" si="1"/>
        <v>28560.855000000003</v>
      </c>
      <c r="H39" s="58">
        <f t="shared" si="0"/>
        <v>1330.9654166666667</v>
      </c>
      <c r="I39" s="58">
        <f t="shared" si="2"/>
        <v>997.60583333333341</v>
      </c>
      <c r="J39" s="58">
        <f t="shared" si="3"/>
        <v>51.5</v>
      </c>
      <c r="K39" s="57">
        <f t="shared" si="4"/>
        <v>2380.07125</v>
      </c>
      <c r="L39" s="55">
        <f t="shared" si="5"/>
        <v>43.757767123287671</v>
      </c>
      <c r="M39" s="55">
        <f t="shared" si="6"/>
        <v>32.798000000000002</v>
      </c>
      <c r="N39" s="55">
        <f t="shared" si="7"/>
        <v>1.6931506849315068</v>
      </c>
      <c r="O39" s="56">
        <f t="shared" si="8"/>
        <v>78.248917808219176</v>
      </c>
    </row>
    <row r="40" spans="1:15" ht="14.1" customHeight="1" x14ac:dyDescent="0.2">
      <c r="A40" s="11"/>
      <c r="B40" s="11"/>
      <c r="C40" s="11">
        <v>26</v>
      </c>
      <c r="D40" s="58">
        <f t="shared" si="10"/>
        <v>16245.383600000001</v>
      </c>
      <c r="E40" s="58">
        <f t="shared" si="9"/>
        <v>11971.27</v>
      </c>
      <c r="F40" s="54">
        <f>IF($F$9="A",Data!$N$6,IF($F$9="B",Data!$N$7,IF($F$9="C",Data!$N$8,IF($F$9="D",Data!$N$9,0))))</f>
        <v>618</v>
      </c>
      <c r="G40" s="57">
        <f t="shared" si="1"/>
        <v>28834.653600000001</v>
      </c>
      <c r="H40" s="58">
        <f t="shared" si="0"/>
        <v>1353.7819666666667</v>
      </c>
      <c r="I40" s="58">
        <f t="shared" si="2"/>
        <v>997.60583333333341</v>
      </c>
      <c r="J40" s="58">
        <f t="shared" si="3"/>
        <v>51.5</v>
      </c>
      <c r="K40" s="57">
        <f t="shared" si="4"/>
        <v>2402.8878</v>
      </c>
      <c r="L40" s="55">
        <f t="shared" si="5"/>
        <v>44.507900273972602</v>
      </c>
      <c r="M40" s="55">
        <f t="shared" si="6"/>
        <v>32.798000000000002</v>
      </c>
      <c r="N40" s="55">
        <f t="shared" si="7"/>
        <v>1.6931506849315068</v>
      </c>
      <c r="O40" s="56">
        <f t="shared" si="8"/>
        <v>78.999050958904121</v>
      </c>
    </row>
    <row r="41" spans="1:15" ht="14.1" customHeight="1" x14ac:dyDescent="0.2">
      <c r="A41" s="11"/>
      <c r="B41" s="11"/>
      <c r="C41" s="11">
        <v>27</v>
      </c>
      <c r="D41" s="58">
        <f t="shared" si="10"/>
        <v>16519.182200000003</v>
      </c>
      <c r="E41" s="58">
        <f t="shared" si="9"/>
        <v>11971.27</v>
      </c>
      <c r="F41" s="54">
        <f>IF($F$9="A",Data!$N$6,IF($F$9="B",Data!$N$7,IF($F$9="C",Data!$N$8,IF($F$9="D",Data!$N$9,0))))</f>
        <v>618</v>
      </c>
      <c r="G41" s="57">
        <f t="shared" si="1"/>
        <v>29108.452200000003</v>
      </c>
      <c r="H41" s="58">
        <f t="shared" si="0"/>
        <v>1376.5985166666669</v>
      </c>
      <c r="I41" s="58">
        <f t="shared" si="2"/>
        <v>997.60583333333341</v>
      </c>
      <c r="J41" s="58">
        <f t="shared" si="3"/>
        <v>51.5</v>
      </c>
      <c r="K41" s="57">
        <f t="shared" si="4"/>
        <v>2425.7043500000004</v>
      </c>
      <c r="L41" s="55">
        <f t="shared" si="5"/>
        <v>45.25803342465754</v>
      </c>
      <c r="M41" s="55">
        <f t="shared" si="6"/>
        <v>32.798000000000002</v>
      </c>
      <c r="N41" s="55">
        <f t="shared" si="7"/>
        <v>1.6931506849315068</v>
      </c>
      <c r="O41" s="56">
        <f>SUM(L41:N41)</f>
        <v>79.749184109589052</v>
      </c>
    </row>
    <row r="42" spans="1:15" ht="14.1" customHeight="1" x14ac:dyDescent="0.2">
      <c r="A42" s="11"/>
      <c r="B42" s="11"/>
      <c r="C42" s="11">
        <v>28</v>
      </c>
      <c r="D42" s="58">
        <f t="shared" si="10"/>
        <v>16792.980800000001</v>
      </c>
      <c r="E42" s="58">
        <f t="shared" si="9"/>
        <v>11971.27</v>
      </c>
      <c r="F42" s="54">
        <f>IF($F$9="A",Data!$N$6,IF($F$9="B",Data!$N$7,IF($F$9="C",Data!$N$8,IF($F$9="D",Data!$N$9,0))))</f>
        <v>618</v>
      </c>
      <c r="G42" s="57">
        <f t="shared" si="1"/>
        <v>29382.250800000002</v>
      </c>
      <c r="H42" s="58">
        <f t="shared" si="0"/>
        <v>1399.4150666666667</v>
      </c>
      <c r="I42" s="58">
        <f t="shared" si="2"/>
        <v>997.60583333333341</v>
      </c>
      <c r="J42" s="58">
        <f t="shared" si="3"/>
        <v>51.5</v>
      </c>
      <c r="K42" s="57">
        <f t="shared" si="4"/>
        <v>2448.5209</v>
      </c>
      <c r="L42" s="55">
        <f t="shared" si="5"/>
        <v>46.008166575342472</v>
      </c>
      <c r="M42" s="55">
        <f t="shared" si="6"/>
        <v>32.798000000000002</v>
      </c>
      <c r="N42" s="55">
        <f t="shared" si="7"/>
        <v>1.6931506849315068</v>
      </c>
      <c r="O42" s="56">
        <f t="shared" si="8"/>
        <v>80.499317260273983</v>
      </c>
    </row>
    <row r="43" spans="1:15" ht="14.1" customHeight="1" x14ac:dyDescent="0.2">
      <c r="A43" s="11"/>
      <c r="B43" s="11"/>
      <c r="C43" s="11">
        <v>29</v>
      </c>
      <c r="D43" s="58">
        <f t="shared" si="10"/>
        <v>17066.779399999999</v>
      </c>
      <c r="E43" s="58">
        <f t="shared" si="9"/>
        <v>11971.27</v>
      </c>
      <c r="F43" s="54">
        <f>IF($F$9="A",Data!$N$6,IF($F$9="B",Data!$N$7,IF($F$9="C",Data!$N$8,IF($F$9="D",Data!$N$9,0))))</f>
        <v>618</v>
      </c>
      <c r="G43" s="57">
        <f t="shared" si="1"/>
        <v>29656.0494</v>
      </c>
      <c r="H43" s="58">
        <f t="shared" si="0"/>
        <v>1422.2316166666667</v>
      </c>
      <c r="I43" s="58">
        <f t="shared" si="2"/>
        <v>997.60583333333341</v>
      </c>
      <c r="J43" s="58">
        <f t="shared" si="3"/>
        <v>51.5</v>
      </c>
      <c r="K43" s="57">
        <f t="shared" si="4"/>
        <v>2471.33745</v>
      </c>
      <c r="L43" s="55">
        <f t="shared" si="5"/>
        <v>46.758299726027396</v>
      </c>
      <c r="M43" s="55">
        <f t="shared" si="6"/>
        <v>32.798000000000002</v>
      </c>
      <c r="N43" s="55">
        <f t="shared" si="7"/>
        <v>1.6931506849315068</v>
      </c>
      <c r="O43" s="56">
        <f t="shared" si="8"/>
        <v>81.2494504109589</v>
      </c>
    </row>
    <row r="44" spans="1:15" ht="14.1" customHeight="1" x14ac:dyDescent="0.2">
      <c r="A44" s="11"/>
      <c r="B44" s="11"/>
      <c r="C44" s="11">
        <v>30</v>
      </c>
      <c r="D44" s="58">
        <f t="shared" si="10"/>
        <v>17340.578000000001</v>
      </c>
      <c r="E44" s="58">
        <f t="shared" si="9"/>
        <v>11971.27</v>
      </c>
      <c r="F44" s="54">
        <f>IF($F$9="A",Data!$N$6,IF($F$9="B",Data!$N$7,IF($F$9="C",Data!$N$8,IF($F$9="D",Data!$N$9,0))))</f>
        <v>618</v>
      </c>
      <c r="G44" s="57">
        <f t="shared" si="1"/>
        <v>29929.848000000002</v>
      </c>
      <c r="H44" s="58">
        <f t="shared" si="0"/>
        <v>1445.0481666666667</v>
      </c>
      <c r="I44" s="58">
        <f t="shared" si="2"/>
        <v>997.60583333333341</v>
      </c>
      <c r="J44" s="58">
        <f t="shared" si="3"/>
        <v>51.5</v>
      </c>
      <c r="K44" s="57">
        <f t="shared" si="4"/>
        <v>2494.154</v>
      </c>
      <c r="L44" s="55">
        <f t="shared" si="5"/>
        <v>47.508432876712334</v>
      </c>
      <c r="M44" s="55">
        <f t="shared" si="6"/>
        <v>32.798000000000002</v>
      </c>
      <c r="N44" s="55">
        <f t="shared" si="7"/>
        <v>1.6931506849315068</v>
      </c>
      <c r="O44" s="56">
        <f t="shared" si="8"/>
        <v>81.999583561643846</v>
      </c>
    </row>
    <row r="45" spans="1:15" ht="14.1" customHeight="1" x14ac:dyDescent="0.2">
      <c r="A45" s="11"/>
      <c r="B45" s="11"/>
      <c r="C45" s="11">
        <v>31</v>
      </c>
      <c r="D45" s="58">
        <f t="shared" si="10"/>
        <v>17614.376600000003</v>
      </c>
      <c r="E45" s="58">
        <f t="shared" si="9"/>
        <v>11971.27</v>
      </c>
      <c r="F45" s="54">
        <f>IF($F$9="A",Data!$N$6,IF($F$9="B",Data!$N$7,IF($F$9="C",Data!$N$8,IF($F$9="D",Data!$N$9,0))))</f>
        <v>618</v>
      </c>
      <c r="G45" s="57">
        <f t="shared" si="1"/>
        <v>30203.646600000004</v>
      </c>
      <c r="H45" s="58">
        <f t="shared" si="0"/>
        <v>1467.8647166666669</v>
      </c>
      <c r="I45" s="58">
        <f t="shared" si="2"/>
        <v>997.60583333333341</v>
      </c>
      <c r="J45" s="58">
        <f t="shared" si="3"/>
        <v>51.5</v>
      </c>
      <c r="K45" s="57">
        <f t="shared" si="4"/>
        <v>2516.9705500000005</v>
      </c>
      <c r="L45" s="55">
        <f t="shared" si="5"/>
        <v>48.258566027397272</v>
      </c>
      <c r="M45" s="55">
        <f t="shared" si="6"/>
        <v>32.798000000000002</v>
      </c>
      <c r="N45" s="55">
        <f t="shared" si="7"/>
        <v>1.6931506849315068</v>
      </c>
      <c r="O45" s="56">
        <f t="shared" si="8"/>
        <v>82.749716712328791</v>
      </c>
    </row>
    <row r="46" spans="1:15" ht="14.1" customHeight="1" x14ac:dyDescent="0.2">
      <c r="A46" s="11"/>
      <c r="B46" s="11"/>
      <c r="C46" s="11">
        <v>32</v>
      </c>
      <c r="D46" s="58">
        <f t="shared" si="10"/>
        <v>17888.175200000001</v>
      </c>
      <c r="E46" s="58">
        <f t="shared" si="9"/>
        <v>11971.27</v>
      </c>
      <c r="F46" s="54">
        <f>IF($F$9="A",Data!$N$6,IF($F$9="B",Data!$N$7,IF($F$9="C",Data!$N$8,IF($F$9="D",Data!$N$9,0))))</f>
        <v>618</v>
      </c>
      <c r="G46" s="57">
        <f t="shared" si="1"/>
        <v>30477.445200000002</v>
      </c>
      <c r="H46" s="58">
        <f t="shared" si="0"/>
        <v>1490.6812666666667</v>
      </c>
      <c r="I46" s="58">
        <f t="shared" si="2"/>
        <v>997.60583333333341</v>
      </c>
      <c r="J46" s="58">
        <f t="shared" si="3"/>
        <v>51.5</v>
      </c>
      <c r="K46" s="57">
        <f t="shared" si="4"/>
        <v>2539.7871</v>
      </c>
      <c r="L46" s="55">
        <f t="shared" si="5"/>
        <v>49.008699178082196</v>
      </c>
      <c r="M46" s="55">
        <f t="shared" si="6"/>
        <v>32.798000000000002</v>
      </c>
      <c r="N46" s="55">
        <f t="shared" si="7"/>
        <v>1.6931506849315068</v>
      </c>
      <c r="O46" s="56">
        <f t="shared" si="8"/>
        <v>83.499849863013708</v>
      </c>
    </row>
    <row r="47" spans="1:15" ht="14.1" customHeight="1" x14ac:dyDescent="0.2">
      <c r="A47" s="11"/>
      <c r="B47" s="11"/>
      <c r="C47" s="11">
        <v>33</v>
      </c>
      <c r="D47" s="58">
        <f t="shared" si="10"/>
        <v>18161.9738</v>
      </c>
      <c r="E47" s="58">
        <f t="shared" si="9"/>
        <v>11971.27</v>
      </c>
      <c r="F47" s="54">
        <f>IF($F$9="A",Data!$N$6,IF($F$9="B",Data!$N$7,IF($F$9="C",Data!$N$8,IF($F$9="D",Data!$N$9,0))))</f>
        <v>618</v>
      </c>
      <c r="G47" s="57">
        <f t="shared" si="1"/>
        <v>30751.2438</v>
      </c>
      <c r="H47" s="58">
        <f t="shared" si="0"/>
        <v>1513.4978166666667</v>
      </c>
      <c r="I47" s="58">
        <f t="shared" si="2"/>
        <v>997.60583333333341</v>
      </c>
      <c r="J47" s="58">
        <f t="shared" si="3"/>
        <v>51.5</v>
      </c>
      <c r="K47" s="57">
        <f t="shared" si="4"/>
        <v>2562.60365</v>
      </c>
      <c r="L47" s="55">
        <f t="shared" si="5"/>
        <v>49.75883232876712</v>
      </c>
      <c r="M47" s="55">
        <f t="shared" si="6"/>
        <v>32.798000000000002</v>
      </c>
      <c r="N47" s="55">
        <f t="shared" si="7"/>
        <v>1.6931506849315068</v>
      </c>
      <c r="O47" s="56">
        <f t="shared" si="8"/>
        <v>84.249983013698625</v>
      </c>
    </row>
    <row r="48" spans="1:15" ht="14.1" customHeight="1" x14ac:dyDescent="0.2">
      <c r="A48" s="11"/>
      <c r="B48" s="11"/>
      <c r="C48" s="11">
        <v>34</v>
      </c>
      <c r="D48" s="58">
        <f t="shared" si="10"/>
        <v>18435.772400000002</v>
      </c>
      <c r="E48" s="58">
        <f t="shared" si="9"/>
        <v>11971.27</v>
      </c>
      <c r="F48" s="54">
        <f>IF($F$9="A",Data!$N$6,IF($F$9="B",Data!$N$7,IF($F$9="C",Data!$N$8,IF($F$9="D",Data!$N$9,0))))</f>
        <v>618</v>
      </c>
      <c r="G48" s="57">
        <f t="shared" si="1"/>
        <v>31025.042400000002</v>
      </c>
      <c r="H48" s="58">
        <f t="shared" si="0"/>
        <v>1536.3143666666667</v>
      </c>
      <c r="I48" s="58">
        <f t="shared" si="2"/>
        <v>997.60583333333341</v>
      </c>
      <c r="J48" s="58">
        <f t="shared" si="3"/>
        <v>51.5</v>
      </c>
      <c r="K48" s="57">
        <f>SUM(H48:J48)</f>
        <v>2585.4202</v>
      </c>
      <c r="L48" s="55">
        <f t="shared" si="5"/>
        <v>50.508965479452058</v>
      </c>
      <c r="M48" s="55">
        <f t="shared" si="6"/>
        <v>32.798000000000002</v>
      </c>
      <c r="N48" s="55">
        <f t="shared" si="7"/>
        <v>1.6931506849315068</v>
      </c>
      <c r="O48" s="56">
        <f t="shared" si="8"/>
        <v>85.00011616438357</v>
      </c>
    </row>
    <row r="49" spans="1:15" ht="14.1" customHeight="1" x14ac:dyDescent="0.2">
      <c r="A49" s="11"/>
      <c r="B49" s="11"/>
      <c r="C49" s="11">
        <v>35</v>
      </c>
      <c r="D49" s="58">
        <f t="shared" si="10"/>
        <v>18709.571000000004</v>
      </c>
      <c r="E49" s="58">
        <f t="shared" si="9"/>
        <v>11971.27</v>
      </c>
      <c r="F49" s="54">
        <f>IF($F$9="A",Data!$N$6,IF($F$9="B",Data!$N$7,IF($F$9="C",Data!$N$8,IF($F$9="D",Data!$N$9,0))))</f>
        <v>618</v>
      </c>
      <c r="G49" s="57">
        <f t="shared" si="1"/>
        <v>31298.841000000004</v>
      </c>
      <c r="H49" s="58">
        <f t="shared" si="0"/>
        <v>1559.130916666667</v>
      </c>
      <c r="I49" s="58">
        <f t="shared" si="2"/>
        <v>997.60583333333341</v>
      </c>
      <c r="J49" s="58">
        <f t="shared" si="3"/>
        <v>51.5</v>
      </c>
      <c r="K49" s="57">
        <f t="shared" si="4"/>
        <v>2608.2367500000005</v>
      </c>
      <c r="L49" s="55">
        <f t="shared" si="5"/>
        <v>51.259098630136997</v>
      </c>
      <c r="M49" s="55">
        <f t="shared" si="6"/>
        <v>32.798000000000002</v>
      </c>
      <c r="N49" s="55">
        <f t="shared" si="7"/>
        <v>1.6931506849315068</v>
      </c>
      <c r="O49" s="56">
        <f t="shared" si="8"/>
        <v>85.750249315068515</v>
      </c>
    </row>
    <row r="50" spans="1:15" ht="14.1" customHeight="1" x14ac:dyDescent="0.2">
      <c r="A50" s="11"/>
      <c r="B50" s="11"/>
      <c r="C50" s="11">
        <v>36</v>
      </c>
      <c r="D50" s="58">
        <f t="shared" si="10"/>
        <v>18983.369600000002</v>
      </c>
      <c r="E50" s="58">
        <f t="shared" si="9"/>
        <v>11971.27</v>
      </c>
      <c r="F50" s="54">
        <f>IF($F$9="A",Data!$N$6,IF($F$9="B",Data!$N$7,IF($F$9="C",Data!$N$8,IF($F$9="D",Data!$N$9,0))))</f>
        <v>618</v>
      </c>
      <c r="G50" s="57">
        <f t="shared" si="1"/>
        <v>31572.639600000002</v>
      </c>
      <c r="H50" s="58">
        <f t="shared" si="0"/>
        <v>1581.9474666666667</v>
      </c>
      <c r="I50" s="58">
        <f t="shared" si="2"/>
        <v>997.60583333333341</v>
      </c>
      <c r="J50" s="58">
        <f t="shared" si="3"/>
        <v>51.5</v>
      </c>
      <c r="K50" s="57">
        <f t="shared" si="4"/>
        <v>2631.0533</v>
      </c>
      <c r="L50" s="55">
        <f t="shared" si="5"/>
        <v>52.009231780821921</v>
      </c>
      <c r="M50" s="55">
        <f t="shared" si="6"/>
        <v>32.798000000000002</v>
      </c>
      <c r="N50" s="55">
        <f t="shared" si="7"/>
        <v>1.6931506849315068</v>
      </c>
      <c r="O50" s="56">
        <f t="shared" si="8"/>
        <v>86.500382465753432</v>
      </c>
    </row>
    <row r="51" spans="1:15" ht="14.1" customHeight="1" x14ac:dyDescent="0.2">
      <c r="A51" s="11"/>
      <c r="B51" s="11"/>
      <c r="C51" s="11">
        <v>37</v>
      </c>
      <c r="D51" s="58">
        <f t="shared" si="10"/>
        <v>19257.1682</v>
      </c>
      <c r="E51" s="58">
        <f t="shared" si="9"/>
        <v>11971.27</v>
      </c>
      <c r="F51" s="54">
        <f>IF($F$9="A",Data!$N$6,IF($F$9="B",Data!$N$7,IF($F$9="C",Data!$N$8,IF($F$9="D",Data!$N$9,0))))</f>
        <v>618</v>
      </c>
      <c r="G51" s="57">
        <f t="shared" si="1"/>
        <v>31846.438200000001</v>
      </c>
      <c r="H51" s="58">
        <f t="shared" si="0"/>
        <v>1604.7640166666667</v>
      </c>
      <c r="I51" s="58">
        <f t="shared" si="2"/>
        <v>997.60583333333341</v>
      </c>
      <c r="J51" s="58">
        <f t="shared" si="3"/>
        <v>51.5</v>
      </c>
      <c r="K51" s="57">
        <f t="shared" si="4"/>
        <v>2653.86985</v>
      </c>
      <c r="L51" s="55">
        <f t="shared" si="5"/>
        <v>52.759364931506852</v>
      </c>
      <c r="M51" s="55">
        <f t="shared" si="6"/>
        <v>32.798000000000002</v>
      </c>
      <c r="N51" s="55">
        <f t="shared" si="7"/>
        <v>1.6931506849315068</v>
      </c>
      <c r="O51" s="56">
        <f>SUM(L51:N51)</f>
        <v>87.250515616438364</v>
      </c>
    </row>
    <row r="52" spans="1:15" ht="14.1" customHeight="1" x14ac:dyDescent="0.2">
      <c r="A52" s="11"/>
      <c r="B52" s="11"/>
      <c r="C52" s="11">
        <v>38</v>
      </c>
      <c r="D52" s="58">
        <f t="shared" si="10"/>
        <v>19530.966800000002</v>
      </c>
      <c r="E52" s="58">
        <f t="shared" si="9"/>
        <v>11971.27</v>
      </c>
      <c r="F52" s="54">
        <f>IF($F$9="A",Data!$N$6,IF($F$9="B",Data!$N$7,IF($F$9="C",Data!$N$8,IF($F$9="D",Data!$N$9,0))))</f>
        <v>618</v>
      </c>
      <c r="G52" s="57">
        <f t="shared" si="1"/>
        <v>32120.236800000002</v>
      </c>
      <c r="H52" s="58">
        <f t="shared" si="0"/>
        <v>1627.5805666666668</v>
      </c>
      <c r="I52" s="58">
        <f t="shared" si="2"/>
        <v>997.60583333333341</v>
      </c>
      <c r="J52" s="58">
        <f t="shared" si="3"/>
        <v>51.5</v>
      </c>
      <c r="K52" s="57">
        <f t="shared" si="4"/>
        <v>2676.6864</v>
      </c>
      <c r="L52" s="55">
        <f t="shared" si="5"/>
        <v>53.509498082191783</v>
      </c>
      <c r="M52" s="55">
        <f t="shared" si="6"/>
        <v>32.798000000000002</v>
      </c>
      <c r="N52" s="55">
        <f t="shared" si="7"/>
        <v>1.6931506849315068</v>
      </c>
      <c r="O52" s="56">
        <f>SUM(L52:N52)</f>
        <v>88.000648767123295</v>
      </c>
    </row>
    <row r="53" spans="1:15" ht="14.1" customHeight="1" x14ac:dyDescent="0.2">
      <c r="A53" s="11"/>
      <c r="B53" s="11"/>
      <c r="C53" s="11">
        <v>39</v>
      </c>
      <c r="D53" s="58">
        <f t="shared" si="10"/>
        <v>19804.765400000004</v>
      </c>
      <c r="E53" s="58">
        <f t="shared" si="9"/>
        <v>11971.27</v>
      </c>
      <c r="F53" s="54">
        <f>IF($F$9="A",Data!$N$6,IF($F$9="B",Data!$N$7,IF($F$9="C",Data!$N$8,IF($F$9="D",Data!$N$9,0))))</f>
        <v>618</v>
      </c>
      <c r="G53" s="57">
        <f t="shared" si="1"/>
        <v>32394.035400000004</v>
      </c>
      <c r="H53" s="58">
        <f t="shared" si="0"/>
        <v>1650.397116666667</v>
      </c>
      <c r="I53" s="58">
        <f t="shared" si="2"/>
        <v>997.60583333333341</v>
      </c>
      <c r="J53" s="58">
        <f t="shared" si="3"/>
        <v>51.5</v>
      </c>
      <c r="K53" s="57">
        <f t="shared" si="4"/>
        <v>2699.5029500000005</v>
      </c>
      <c r="L53" s="55">
        <f t="shared" si="5"/>
        <v>54.259631232876721</v>
      </c>
      <c r="M53" s="55">
        <f t="shared" si="6"/>
        <v>32.798000000000002</v>
      </c>
      <c r="N53" s="55">
        <f t="shared" si="7"/>
        <v>1.6931506849315068</v>
      </c>
      <c r="O53" s="56">
        <f>SUM(L53:N53)</f>
        <v>88.75078191780824</v>
      </c>
    </row>
    <row r="54" spans="1:15" ht="14.1" customHeight="1" x14ac:dyDescent="0.2">
      <c r="A54" s="11"/>
      <c r="B54" s="11"/>
      <c r="C54" s="11">
        <v>40</v>
      </c>
      <c r="D54" s="58">
        <f t="shared" si="10"/>
        <v>20078.564000000002</v>
      </c>
      <c r="E54" s="58">
        <f t="shared" si="9"/>
        <v>11971.27</v>
      </c>
      <c r="F54" s="54">
        <f>IF($F$9="A",Data!$N$6,IF($F$9="B",Data!$N$7,IF($F$9="C",Data!$N$8,IF($F$9="D",Data!$N$9,0))))</f>
        <v>618</v>
      </c>
      <c r="G54" s="57">
        <f t="shared" ref="G54" si="11">SUM(D54:E54)</f>
        <v>32049.834000000003</v>
      </c>
      <c r="H54" s="58">
        <f t="shared" si="0"/>
        <v>1673.2136666666668</v>
      </c>
      <c r="I54" s="58">
        <f t="shared" si="2"/>
        <v>997.60583333333341</v>
      </c>
      <c r="J54" s="58">
        <f t="shared" si="3"/>
        <v>51.5</v>
      </c>
      <c r="K54" s="57">
        <f>SUM(H54:I54)</f>
        <v>2670.8195000000001</v>
      </c>
      <c r="L54" s="55">
        <f t="shared" si="5"/>
        <v>55.009764383561652</v>
      </c>
      <c r="M54" s="55">
        <f t="shared" si="6"/>
        <v>32.798000000000002</v>
      </c>
      <c r="N54" s="55">
        <f t="shared" si="7"/>
        <v>1.6931506849315068</v>
      </c>
      <c r="O54" s="56">
        <f>SUM(L54:N54)</f>
        <v>89.500915068493157</v>
      </c>
    </row>
    <row r="55" spans="1:15" ht="10.5" customHeight="1" x14ac:dyDescent="0.2"/>
  </sheetData>
  <sheetProtection algorithmName="SHA-512" hashValue="JuiAigK0DlEYBJsDvxJOQJBv/agFKtr439aFgCZyrzu/iLB5FpGsKtPFGYsc7UjyCWm73Iw4C37VuOEd6KBo9Q==" saltValue="MNWvISIWQEPmNUopm2nkrg==" spinCount="100000" sheet="1" objects="1" scenarios="1"/>
  <mergeCells count="12">
    <mergeCell ref="N3:O3"/>
    <mergeCell ref="A5:C6"/>
    <mergeCell ref="D5:D6"/>
    <mergeCell ref="I3:K3"/>
    <mergeCell ref="E2:K2"/>
    <mergeCell ref="G4:K5"/>
    <mergeCell ref="L8:O8"/>
    <mergeCell ref="D8:G8"/>
    <mergeCell ref="A8:A9"/>
    <mergeCell ref="B8:B9"/>
    <mergeCell ref="C8:C9"/>
    <mergeCell ref="H8:K8"/>
  </mergeCells>
  <phoneticPr fontId="2" type="noConversion"/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customProperties>
    <customPr name="EpmWorksheetKeyString_GU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95AF0C-66B8-4D14-B40C-994F7AD0B56F}">
          <x14:formula1>
            <xm:f>Data!$M$11:$M$15</xm:f>
          </x14:formula1>
          <xm:sqref>F9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8A8D2-ED93-450E-9431-219911C8D825}">
  <sheetPr>
    <tabColor indexed="10"/>
    <pageSetUpPr fitToPage="1"/>
  </sheetPr>
  <dimension ref="A1:O55"/>
  <sheetViews>
    <sheetView zoomScaleNormal="100" workbookViewId="0">
      <selection activeCell="O55" sqref="O55"/>
    </sheetView>
  </sheetViews>
  <sheetFormatPr defaultColWidth="9.109375" defaultRowHeight="10.199999999999999" x14ac:dyDescent="0.2"/>
  <cols>
    <col min="1" max="1" width="8.44140625" style="6" bestFit="1" customWidth="1"/>
    <col min="2" max="2" width="5.44140625" style="7" bestFit="1" customWidth="1"/>
    <col min="3" max="3" width="5.88671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09375" style="6" bestFit="1" customWidth="1"/>
    <col min="10" max="10" width="6.88671875" style="6" customWidth="1"/>
    <col min="11" max="11" width="9" style="6" customWidth="1"/>
    <col min="12" max="12" width="8.109375" style="6" bestFit="1" customWidth="1"/>
    <col min="13" max="13" width="7.44140625" style="6" bestFit="1" customWidth="1"/>
    <col min="14" max="14" width="9.6640625" style="6" customWidth="1"/>
    <col min="15" max="15" width="9.44140625" style="6" customWidth="1"/>
    <col min="16" max="18" width="9.109375" style="6"/>
    <col min="19" max="19" width="4.109375" style="6" customWidth="1"/>
    <col min="20" max="20" width="5.6640625" style="6" bestFit="1" customWidth="1"/>
    <col min="21" max="16384" width="9.10937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9" t="s">
        <v>0</v>
      </c>
      <c r="F2" s="99"/>
      <c r="G2" s="99"/>
      <c r="H2" s="99"/>
      <c r="I2" s="99"/>
      <c r="J2" s="99"/>
      <c r="K2" s="99"/>
      <c r="L2" s="7"/>
      <c r="M2" s="7"/>
      <c r="N2" s="51"/>
      <c r="O2" s="51"/>
    </row>
    <row r="3" spans="1:15" s="18" customFormat="1" ht="17.25" customHeight="1" x14ac:dyDescent="0.25">
      <c r="A3" s="17"/>
      <c r="B3" s="17"/>
      <c r="C3" s="17"/>
      <c r="D3" s="17"/>
      <c r="E3" s="70" t="s">
        <v>32</v>
      </c>
      <c r="F3" s="70"/>
      <c r="G3" s="71">
        <v>44927</v>
      </c>
      <c r="H3" s="70" t="s">
        <v>33</v>
      </c>
      <c r="I3" s="98"/>
      <c r="J3" s="98"/>
      <c r="K3" s="98"/>
      <c r="L3" s="17"/>
      <c r="M3" s="17"/>
      <c r="N3" s="95"/>
      <c r="O3" s="95"/>
    </row>
    <row r="4" spans="1:15" s="18" customFormat="1" ht="18.75" customHeight="1" x14ac:dyDescent="0.25">
      <c r="A4" s="17"/>
      <c r="B4" s="17"/>
      <c r="C4" s="17"/>
      <c r="D4" s="17"/>
      <c r="E4" s="70"/>
      <c r="F4" s="70"/>
      <c r="G4" s="100" t="s">
        <v>60</v>
      </c>
      <c r="H4" s="100"/>
      <c r="I4" s="100"/>
      <c r="J4" s="100"/>
      <c r="K4" s="100"/>
      <c r="L4" s="17"/>
      <c r="M4" s="17"/>
    </row>
    <row r="5" spans="1:15" ht="12" customHeight="1" x14ac:dyDescent="0.2">
      <c r="A5" s="96" t="s">
        <v>34</v>
      </c>
      <c r="B5" s="96"/>
      <c r="C5" s="96"/>
      <c r="D5" s="97">
        <v>8</v>
      </c>
      <c r="E5" s="7"/>
      <c r="F5" s="7"/>
      <c r="G5" s="100"/>
      <c r="H5" s="100"/>
      <c r="I5" s="100"/>
      <c r="J5" s="100"/>
      <c r="K5" s="100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6"/>
      <c r="B6" s="96"/>
      <c r="C6" s="96"/>
      <c r="D6" s="97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5">
      <c r="A8" s="94" t="s">
        <v>1</v>
      </c>
      <c r="B8" s="94" t="s">
        <v>2</v>
      </c>
      <c r="C8" s="94" t="s">
        <v>3</v>
      </c>
      <c r="D8" s="93" t="s">
        <v>6</v>
      </c>
      <c r="E8" s="93"/>
      <c r="F8" s="93"/>
      <c r="G8" s="93"/>
      <c r="H8" s="90" t="str">
        <f>CONCATENATE("MENSILE - MONATLICH  
(",H7," mesi/Monate)")</f>
        <v>MENSILE - MONATLICH  
(12 mesi/Monate)</v>
      </c>
      <c r="I8" s="91"/>
      <c r="J8" s="91"/>
      <c r="K8" s="92"/>
      <c r="L8" s="90" t="str">
        <f>CONCATENATE("GIORNALIERO - TÄGLICH  
(",L7," giorni/Tage)")</f>
        <v>GIORNALIERO - TÄGLICH  
(365 giorni/Tage)</v>
      </c>
      <c r="M8" s="91"/>
      <c r="N8" s="91"/>
      <c r="O8" s="92"/>
    </row>
    <row r="9" spans="1:15" s="10" customFormat="1" ht="27" customHeight="1" x14ac:dyDescent="0.25">
      <c r="A9" s="94"/>
      <c r="B9" s="94"/>
      <c r="C9" s="94"/>
      <c r="D9" s="75" t="s">
        <v>4</v>
      </c>
      <c r="E9" s="75" t="s">
        <v>5</v>
      </c>
      <c r="F9" s="74" t="s">
        <v>55</v>
      </c>
      <c r="G9" s="75" t="s">
        <v>9</v>
      </c>
      <c r="H9" s="75" t="s">
        <v>4</v>
      </c>
      <c r="I9" s="75" t="s">
        <v>5</v>
      </c>
      <c r="J9" s="67" t="str">
        <f>F9</f>
        <v>A</v>
      </c>
      <c r="K9" s="75" t="s">
        <v>9</v>
      </c>
      <c r="L9" s="75" t="s">
        <v>4</v>
      </c>
      <c r="M9" s="75" t="s">
        <v>5</v>
      </c>
      <c r="N9" s="67" t="str">
        <f>F9</f>
        <v>A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v>18738.240000000002</v>
      </c>
      <c r="E10" s="73">
        <v>13253.83</v>
      </c>
      <c r="F10" s="54">
        <f>IF($F$9="A",Data!$N$6,IF($F$9="B",Data!$N$7,IF($F$9="C",Data!$N$8,IF($F$9="D",Data!$N$9,0))))</f>
        <v>1062.96</v>
      </c>
      <c r="G10" s="57">
        <f>SUM(D10:F10)</f>
        <v>33055.03</v>
      </c>
      <c r="H10" s="58">
        <f t="shared" ref="H10:H54" si="0">D10/$H$7</f>
        <v>1561.5200000000002</v>
      </c>
      <c r="I10" s="58">
        <f>E10/$H$7</f>
        <v>1104.4858333333334</v>
      </c>
      <c r="J10" s="58">
        <f>$F$10/12</f>
        <v>88.58</v>
      </c>
      <c r="K10" s="57">
        <f>SUM(H10:J10)</f>
        <v>2754.5858333333335</v>
      </c>
      <c r="L10" s="55">
        <f t="shared" ref="L10:L53" si="1">D10/$L$7</f>
        <v>51.33764383561644</v>
      </c>
      <c r="M10" s="55">
        <f t="shared" ref="M10:M54" si="2">E10/$L$7</f>
        <v>36.311863013698627</v>
      </c>
      <c r="N10" s="55">
        <f>$F$10/$L$7</f>
        <v>2.912219178082192</v>
      </c>
      <c r="O10" s="56">
        <f>SUM(L10:N10)</f>
        <v>90.561726027397256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19862.5344</v>
      </c>
      <c r="E11" s="59">
        <f t="shared" ref="E11:E54" si="3">E10</f>
        <v>13253.83</v>
      </c>
      <c r="F11" s="54">
        <f>IF($F$9="A",Data!$N$6,IF($F$9="B",Data!$N$7,IF($F$9="C",Data!$N$8,IF($F$9="D",Data!$N$9,0))))</f>
        <v>1062.96</v>
      </c>
      <c r="G11" s="57">
        <f t="shared" ref="G11:G53" si="4">SUM(D11:F11)</f>
        <v>34179.324399999998</v>
      </c>
      <c r="H11" s="58">
        <f t="shared" si="0"/>
        <v>1655.2112</v>
      </c>
      <c r="I11" s="58">
        <f t="shared" ref="I11:I52" si="5">E11/$H$7</f>
        <v>1104.4858333333334</v>
      </c>
      <c r="J11" s="58">
        <f t="shared" ref="J11:J54" si="6">$F$10/12</f>
        <v>88.58</v>
      </c>
      <c r="K11" s="57">
        <f t="shared" ref="K11:K53" si="7">SUM(H11:J11)</f>
        <v>2848.2770333333333</v>
      </c>
      <c r="L11" s="55">
        <f t="shared" si="1"/>
        <v>54.417902465753428</v>
      </c>
      <c r="M11" s="55">
        <f t="shared" si="2"/>
        <v>36.311863013698627</v>
      </c>
      <c r="N11" s="55">
        <f t="shared" ref="N11:N53" si="8">$F$10/$L$7</f>
        <v>2.912219178082192</v>
      </c>
      <c r="O11" s="56">
        <f t="shared" ref="O11:O53" si="9">SUM(L11:N11)</f>
        <v>93.641984657534252</v>
      </c>
    </row>
    <row r="12" spans="1:15" ht="14.1" customHeight="1" x14ac:dyDescent="0.2">
      <c r="A12" s="11"/>
      <c r="B12" s="11">
        <v>2</v>
      </c>
      <c r="C12" s="11">
        <v>0</v>
      </c>
      <c r="D12" s="59">
        <f>$D$10+$D$10*$A$11*B12</f>
        <v>20986.828800000003</v>
      </c>
      <c r="E12" s="59">
        <f t="shared" si="3"/>
        <v>13253.83</v>
      </c>
      <c r="F12" s="54">
        <f>IF($F$9="A",Data!$N$6,IF($F$9="B",Data!$N$7,IF($F$9="C",Data!$N$8,IF($F$9="D",Data!$N$9,0))))</f>
        <v>1062.96</v>
      </c>
      <c r="G12" s="57">
        <f t="shared" si="4"/>
        <v>35303.618800000004</v>
      </c>
      <c r="H12" s="58">
        <f t="shared" si="0"/>
        <v>1748.9024000000002</v>
      </c>
      <c r="I12" s="58">
        <f t="shared" si="5"/>
        <v>1104.4858333333334</v>
      </c>
      <c r="J12" s="58">
        <f t="shared" si="6"/>
        <v>88.58</v>
      </c>
      <c r="K12" s="57">
        <f t="shared" si="7"/>
        <v>2941.9682333333335</v>
      </c>
      <c r="L12" s="55">
        <f t="shared" si="1"/>
        <v>57.498161095890417</v>
      </c>
      <c r="M12" s="55">
        <f t="shared" si="2"/>
        <v>36.311863013698627</v>
      </c>
      <c r="N12" s="55">
        <f t="shared" si="8"/>
        <v>2.912219178082192</v>
      </c>
      <c r="O12" s="56">
        <f t="shared" si="9"/>
        <v>96.722243287671247</v>
      </c>
    </row>
    <row r="13" spans="1:15" ht="14.1" customHeight="1" x14ac:dyDescent="0.2">
      <c r="A13" s="11"/>
      <c r="B13" s="11">
        <v>3</v>
      </c>
      <c r="C13" s="11">
        <v>0</v>
      </c>
      <c r="D13" s="59">
        <f>$D$10+$D$10*$A$11*B13</f>
        <v>22111.123200000002</v>
      </c>
      <c r="E13" s="59">
        <f t="shared" si="3"/>
        <v>13253.83</v>
      </c>
      <c r="F13" s="54">
        <f>IF($F$9="A",Data!$N$6,IF($F$9="B",Data!$N$7,IF($F$9="C",Data!$N$8,IF($F$9="D",Data!$N$9,0))))</f>
        <v>1062.96</v>
      </c>
      <c r="G13" s="57">
        <f t="shared" si="4"/>
        <v>36427.913200000003</v>
      </c>
      <c r="H13" s="58">
        <f t="shared" si="0"/>
        <v>1842.5936000000002</v>
      </c>
      <c r="I13" s="58">
        <f t="shared" si="5"/>
        <v>1104.4858333333334</v>
      </c>
      <c r="J13" s="58">
        <f t="shared" si="6"/>
        <v>88.58</v>
      </c>
      <c r="K13" s="57">
        <f t="shared" si="7"/>
        <v>3035.6594333333333</v>
      </c>
      <c r="L13" s="55">
        <f t="shared" si="1"/>
        <v>60.578419726027406</v>
      </c>
      <c r="M13" s="55">
        <f t="shared" si="2"/>
        <v>36.311863013698627</v>
      </c>
      <c r="N13" s="55">
        <f t="shared" si="8"/>
        <v>2.912219178082192</v>
      </c>
      <c r="O13" s="56">
        <f t="shared" si="9"/>
        <v>99.802501917808229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v>24321.51</v>
      </c>
      <c r="E14" s="73">
        <f t="shared" si="3"/>
        <v>13253.83</v>
      </c>
      <c r="F14" s="54">
        <f>IF($F$9="A",Data!$N$6,IF($F$9="B",Data!$N$7,IF($F$9="C",Data!$N$8,IF($F$9="D",Data!$N$9,0))))</f>
        <v>1062.96</v>
      </c>
      <c r="G14" s="57">
        <f t="shared" si="4"/>
        <v>38638.299999999996</v>
      </c>
      <c r="H14" s="58">
        <f t="shared" si="0"/>
        <v>2026.7924999999998</v>
      </c>
      <c r="I14" s="58">
        <f t="shared" si="5"/>
        <v>1104.4858333333334</v>
      </c>
      <c r="J14" s="58">
        <f t="shared" si="6"/>
        <v>88.58</v>
      </c>
      <c r="K14" s="57">
        <f t="shared" si="7"/>
        <v>3219.8583333333331</v>
      </c>
      <c r="L14" s="55">
        <f t="shared" si="1"/>
        <v>66.634273972602742</v>
      </c>
      <c r="M14" s="55">
        <f t="shared" si="2"/>
        <v>36.311863013698627</v>
      </c>
      <c r="N14" s="55">
        <f t="shared" si="8"/>
        <v>2.912219178082192</v>
      </c>
      <c r="O14" s="56">
        <f t="shared" si="9"/>
        <v>105.85835616438357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25051.155299999999</v>
      </c>
      <c r="E15" s="59">
        <f t="shared" si="3"/>
        <v>13253.83</v>
      </c>
      <c r="F15" s="54">
        <f>IF($F$9="A",Data!$N$6,IF($F$9="B",Data!$N$7,IF($F$9="C",Data!$N$8,IF($F$9="D",Data!$N$9,0))))</f>
        <v>1062.96</v>
      </c>
      <c r="G15" s="57">
        <f t="shared" si="4"/>
        <v>39367.945299999999</v>
      </c>
      <c r="H15" s="58">
        <f t="shared" si="0"/>
        <v>2087.5962749999999</v>
      </c>
      <c r="I15" s="58">
        <f t="shared" si="5"/>
        <v>1104.4858333333334</v>
      </c>
      <c r="J15" s="58">
        <f t="shared" si="6"/>
        <v>88.58</v>
      </c>
      <c r="K15" s="57">
        <f t="shared" si="7"/>
        <v>3280.662108333333</v>
      </c>
      <c r="L15" s="55">
        <f t="shared" si="1"/>
        <v>68.633302191780814</v>
      </c>
      <c r="M15" s="55">
        <f t="shared" si="2"/>
        <v>36.311863013698627</v>
      </c>
      <c r="N15" s="55">
        <f t="shared" si="8"/>
        <v>2.912219178082192</v>
      </c>
      <c r="O15" s="56">
        <f t="shared" si="9"/>
        <v>107.85738438356164</v>
      </c>
    </row>
    <row r="16" spans="1:15" ht="14.1" customHeight="1" x14ac:dyDescent="0.2">
      <c r="A16" s="11"/>
      <c r="B16" s="11"/>
      <c r="C16" s="11">
        <v>2</v>
      </c>
      <c r="D16" s="59">
        <f t="shared" ref="D16:D54" si="10">$D$14+$D$14*$A$15*C16</f>
        <v>25780.800599999999</v>
      </c>
      <c r="E16" s="59">
        <f t="shared" si="3"/>
        <v>13253.83</v>
      </c>
      <c r="F16" s="54">
        <f>IF($F$9="A",Data!$N$6,IF($F$9="B",Data!$N$7,IF($F$9="C",Data!$N$8,IF($F$9="D",Data!$N$9,0))))</f>
        <v>1062.96</v>
      </c>
      <c r="G16" s="57">
        <f t="shared" si="4"/>
        <v>40097.590599999996</v>
      </c>
      <c r="H16" s="58">
        <f t="shared" si="0"/>
        <v>2148.4000499999997</v>
      </c>
      <c r="I16" s="58">
        <f t="shared" si="5"/>
        <v>1104.4858333333334</v>
      </c>
      <c r="J16" s="58">
        <f t="shared" si="6"/>
        <v>88.58</v>
      </c>
      <c r="K16" s="57">
        <f t="shared" si="7"/>
        <v>3341.4658833333333</v>
      </c>
      <c r="L16" s="55">
        <f t="shared" si="1"/>
        <v>70.6323304109589</v>
      </c>
      <c r="M16" s="55">
        <f t="shared" si="2"/>
        <v>36.311863013698627</v>
      </c>
      <c r="N16" s="55">
        <f t="shared" si="8"/>
        <v>2.912219178082192</v>
      </c>
      <c r="O16" s="56">
        <f>SUM(L16:N16)</f>
        <v>109.85641260273972</v>
      </c>
    </row>
    <row r="17" spans="1:15" ht="14.1" customHeight="1" x14ac:dyDescent="0.2">
      <c r="A17" s="11"/>
      <c r="B17" s="11"/>
      <c r="C17" s="11">
        <v>3</v>
      </c>
      <c r="D17" s="86">
        <f t="shared" si="10"/>
        <v>26510.445899999999</v>
      </c>
      <c r="E17" s="59">
        <f t="shared" si="3"/>
        <v>13253.83</v>
      </c>
      <c r="F17" s="54">
        <f>IF($F$9="A",Data!$N$6,IF($F$9="B",Data!$N$7,IF($F$9="C",Data!$N$8,IF($F$9="D",Data!$N$9,0))))</f>
        <v>1062.96</v>
      </c>
      <c r="G17" s="57">
        <f t="shared" si="4"/>
        <v>40827.2359</v>
      </c>
      <c r="H17" s="58">
        <f t="shared" si="0"/>
        <v>2209.2038250000001</v>
      </c>
      <c r="I17" s="58">
        <f t="shared" si="5"/>
        <v>1104.4858333333334</v>
      </c>
      <c r="J17" s="58">
        <f t="shared" si="6"/>
        <v>88.58</v>
      </c>
      <c r="K17" s="57">
        <f t="shared" si="7"/>
        <v>3402.2696583333336</v>
      </c>
      <c r="L17" s="55">
        <f t="shared" si="1"/>
        <v>72.631358630136987</v>
      </c>
      <c r="M17" s="55">
        <f t="shared" si="2"/>
        <v>36.311863013698627</v>
      </c>
      <c r="N17" s="55">
        <f t="shared" si="8"/>
        <v>2.912219178082192</v>
      </c>
      <c r="O17" s="56">
        <f t="shared" si="9"/>
        <v>111.85544082191781</v>
      </c>
    </row>
    <row r="18" spans="1:15" ht="14.1" customHeight="1" x14ac:dyDescent="0.2">
      <c r="A18" s="11"/>
      <c r="B18" s="11"/>
      <c r="C18" s="11">
        <v>4</v>
      </c>
      <c r="D18" s="59">
        <f t="shared" si="10"/>
        <v>27240.091199999999</v>
      </c>
      <c r="E18" s="59">
        <f t="shared" si="3"/>
        <v>13253.83</v>
      </c>
      <c r="F18" s="54">
        <f>IF($F$9="A",Data!$N$6,IF($F$9="B",Data!$N$7,IF($F$9="C",Data!$N$8,IF($F$9="D",Data!$N$9,0))))</f>
        <v>1062.96</v>
      </c>
      <c r="G18" s="57">
        <f t="shared" si="4"/>
        <v>41556.881199999996</v>
      </c>
      <c r="H18" s="58">
        <f t="shared" si="0"/>
        <v>2270.0075999999999</v>
      </c>
      <c r="I18" s="58">
        <f t="shared" si="5"/>
        <v>1104.4858333333334</v>
      </c>
      <c r="J18" s="58">
        <f t="shared" si="6"/>
        <v>88.58</v>
      </c>
      <c r="K18" s="57">
        <f t="shared" si="7"/>
        <v>3463.073433333333</v>
      </c>
      <c r="L18" s="55">
        <f t="shared" si="1"/>
        <v>74.630386849315059</v>
      </c>
      <c r="M18" s="55">
        <f t="shared" si="2"/>
        <v>36.311863013698627</v>
      </c>
      <c r="N18" s="55">
        <f t="shared" si="8"/>
        <v>2.912219178082192</v>
      </c>
      <c r="O18" s="56">
        <f t="shared" si="9"/>
        <v>113.85446904109588</v>
      </c>
    </row>
    <row r="19" spans="1:15" ht="14.1" customHeight="1" x14ac:dyDescent="0.2">
      <c r="A19" s="11"/>
      <c r="B19" s="11"/>
      <c r="C19" s="11">
        <v>5</v>
      </c>
      <c r="D19" s="59">
        <f t="shared" si="10"/>
        <v>27969.736499999999</v>
      </c>
      <c r="E19" s="59">
        <f t="shared" si="3"/>
        <v>13253.83</v>
      </c>
      <c r="F19" s="54">
        <f>IF($F$9="A",Data!$N$6,IF($F$9="B",Data!$N$7,IF($F$9="C",Data!$N$8,IF($F$9="D",Data!$N$9,0))))</f>
        <v>1062.96</v>
      </c>
      <c r="G19" s="57">
        <f t="shared" si="4"/>
        <v>42286.5265</v>
      </c>
      <c r="H19" s="58">
        <f t="shared" si="0"/>
        <v>2330.8113749999998</v>
      </c>
      <c r="I19" s="58">
        <f t="shared" si="5"/>
        <v>1104.4858333333334</v>
      </c>
      <c r="J19" s="58">
        <f t="shared" si="6"/>
        <v>88.58</v>
      </c>
      <c r="K19" s="57">
        <f t="shared" si="7"/>
        <v>3523.8772083333333</v>
      </c>
      <c r="L19" s="55">
        <f t="shared" si="1"/>
        <v>76.629415068493145</v>
      </c>
      <c r="M19" s="55">
        <f t="shared" si="2"/>
        <v>36.311863013698627</v>
      </c>
      <c r="N19" s="55">
        <f t="shared" si="8"/>
        <v>2.912219178082192</v>
      </c>
      <c r="O19" s="56">
        <f>SUM(L19:N19)</f>
        <v>115.85349726027397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28699.381799999996</v>
      </c>
      <c r="E20" s="59">
        <f t="shared" si="3"/>
        <v>13253.83</v>
      </c>
      <c r="F20" s="54">
        <f>IF($F$9="A",Data!$N$6,IF($F$9="B",Data!$N$7,IF($F$9="C",Data!$N$8,IF($F$9="D",Data!$N$9,0))))</f>
        <v>1062.96</v>
      </c>
      <c r="G20" s="57">
        <f t="shared" si="4"/>
        <v>43016.171799999996</v>
      </c>
      <c r="H20" s="58">
        <f t="shared" si="0"/>
        <v>2391.6151499999996</v>
      </c>
      <c r="I20" s="58">
        <f t="shared" si="5"/>
        <v>1104.4858333333334</v>
      </c>
      <c r="J20" s="58">
        <f t="shared" si="6"/>
        <v>88.58</v>
      </c>
      <c r="K20" s="57">
        <f t="shared" si="7"/>
        <v>3584.6809833333327</v>
      </c>
      <c r="L20" s="55">
        <f t="shared" si="1"/>
        <v>78.628443287671217</v>
      </c>
      <c r="M20" s="55">
        <f t="shared" si="2"/>
        <v>36.311863013698627</v>
      </c>
      <c r="N20" s="55">
        <f t="shared" si="8"/>
        <v>2.912219178082192</v>
      </c>
      <c r="O20" s="56">
        <f t="shared" si="9"/>
        <v>117.85252547945204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29429.027099999999</v>
      </c>
      <c r="E21" s="59">
        <f t="shared" si="3"/>
        <v>13253.83</v>
      </c>
      <c r="F21" s="54">
        <f>IF($F$9="A",Data!$N$6,IF($F$9="B",Data!$N$7,IF($F$9="C",Data!$N$8,IF($F$9="D",Data!$N$9,0))))</f>
        <v>1062.96</v>
      </c>
      <c r="G21" s="57">
        <f t="shared" si="4"/>
        <v>43745.8171</v>
      </c>
      <c r="H21" s="58">
        <f t="shared" si="0"/>
        <v>2452.4189249999999</v>
      </c>
      <c r="I21" s="58">
        <f t="shared" si="5"/>
        <v>1104.4858333333334</v>
      </c>
      <c r="J21" s="58">
        <f t="shared" si="6"/>
        <v>88.58</v>
      </c>
      <c r="K21" s="57">
        <f t="shared" si="7"/>
        <v>3645.484758333333</v>
      </c>
      <c r="L21" s="55">
        <f t="shared" si="1"/>
        <v>80.627471506849318</v>
      </c>
      <c r="M21" s="55">
        <f t="shared" si="2"/>
        <v>36.311863013698627</v>
      </c>
      <c r="N21" s="55">
        <f t="shared" si="8"/>
        <v>2.912219178082192</v>
      </c>
      <c r="O21" s="56">
        <f t="shared" si="9"/>
        <v>119.85155369863014</v>
      </c>
    </row>
    <row r="22" spans="1:15" ht="14.1" customHeight="1" x14ac:dyDescent="0.2">
      <c r="A22" s="11"/>
      <c r="B22" s="11"/>
      <c r="C22" s="11">
        <v>8</v>
      </c>
      <c r="D22" s="59">
        <f t="shared" si="10"/>
        <v>30158.672399999996</v>
      </c>
      <c r="E22" s="59">
        <f t="shared" si="3"/>
        <v>13253.83</v>
      </c>
      <c r="F22" s="54">
        <f>IF($F$9="A",Data!$N$6,IF($F$9="B",Data!$N$7,IF($F$9="C",Data!$N$8,IF($F$9="D",Data!$N$9,0))))</f>
        <v>1062.96</v>
      </c>
      <c r="G22" s="57">
        <f t="shared" si="4"/>
        <v>44475.462399999997</v>
      </c>
      <c r="H22" s="58">
        <f t="shared" si="0"/>
        <v>2513.2226999999998</v>
      </c>
      <c r="I22" s="58">
        <f t="shared" si="5"/>
        <v>1104.4858333333334</v>
      </c>
      <c r="J22" s="58">
        <f t="shared" si="6"/>
        <v>88.58</v>
      </c>
      <c r="K22" s="57">
        <f t="shared" si="7"/>
        <v>3706.2885333333334</v>
      </c>
      <c r="L22" s="55">
        <f t="shared" si="1"/>
        <v>82.62649972602739</v>
      </c>
      <c r="M22" s="55">
        <f t="shared" si="2"/>
        <v>36.311863013698627</v>
      </c>
      <c r="N22" s="55">
        <f t="shared" si="8"/>
        <v>2.912219178082192</v>
      </c>
      <c r="O22" s="56">
        <f t="shared" si="9"/>
        <v>121.85058191780821</v>
      </c>
    </row>
    <row r="23" spans="1:15" ht="14.1" customHeight="1" x14ac:dyDescent="0.2">
      <c r="A23" s="11"/>
      <c r="B23" s="11"/>
      <c r="C23" s="11">
        <v>9</v>
      </c>
      <c r="D23" s="59">
        <f t="shared" si="10"/>
        <v>30888.3177</v>
      </c>
      <c r="E23" s="59">
        <f t="shared" si="3"/>
        <v>13253.83</v>
      </c>
      <c r="F23" s="54">
        <f>IF($F$9="A",Data!$N$6,IF($F$9="B",Data!$N$7,IF($F$9="C",Data!$N$8,IF($F$9="D",Data!$N$9,0))))</f>
        <v>1062.96</v>
      </c>
      <c r="G23" s="57">
        <f t="shared" si="4"/>
        <v>45205.1077</v>
      </c>
      <c r="H23" s="58">
        <f t="shared" si="0"/>
        <v>2574.0264750000001</v>
      </c>
      <c r="I23" s="58">
        <f t="shared" si="5"/>
        <v>1104.4858333333334</v>
      </c>
      <c r="J23" s="58">
        <f t="shared" si="6"/>
        <v>88.58</v>
      </c>
      <c r="K23" s="57">
        <f t="shared" si="7"/>
        <v>3767.0923083333337</v>
      </c>
      <c r="L23" s="55">
        <f t="shared" si="1"/>
        <v>84.625527945205476</v>
      </c>
      <c r="M23" s="55">
        <f t="shared" si="2"/>
        <v>36.311863013698627</v>
      </c>
      <c r="N23" s="55">
        <f t="shared" si="8"/>
        <v>2.912219178082192</v>
      </c>
      <c r="O23" s="56">
        <f>SUM(L23:N23)</f>
        <v>123.8496101369863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31617.962999999996</v>
      </c>
      <c r="E24" s="59">
        <f t="shared" si="3"/>
        <v>13253.83</v>
      </c>
      <c r="F24" s="54">
        <f>IF($F$9="A",Data!$N$6,IF($F$9="B",Data!$N$7,IF($F$9="C",Data!$N$8,IF($F$9="D",Data!$N$9,0))))</f>
        <v>1062.96</v>
      </c>
      <c r="G24" s="57">
        <f t="shared" si="4"/>
        <v>45934.752999999997</v>
      </c>
      <c r="H24" s="58">
        <f t="shared" si="0"/>
        <v>2634.8302499999995</v>
      </c>
      <c r="I24" s="58">
        <f t="shared" si="5"/>
        <v>1104.4858333333334</v>
      </c>
      <c r="J24" s="58">
        <f t="shared" si="6"/>
        <v>88.58</v>
      </c>
      <c r="K24" s="57">
        <f t="shared" si="7"/>
        <v>3827.8960833333331</v>
      </c>
      <c r="L24" s="55">
        <f t="shared" si="1"/>
        <v>86.624556164383549</v>
      </c>
      <c r="M24" s="55">
        <f t="shared" si="2"/>
        <v>36.311863013698627</v>
      </c>
      <c r="N24" s="55">
        <f t="shared" si="8"/>
        <v>2.912219178082192</v>
      </c>
      <c r="O24" s="56">
        <f t="shared" si="9"/>
        <v>125.84863835616437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32347.608299999996</v>
      </c>
      <c r="E25" s="59">
        <f t="shared" si="3"/>
        <v>13253.83</v>
      </c>
      <c r="F25" s="54">
        <f>IF($F$9="A",Data!$N$6,IF($F$9="B",Data!$N$7,IF($F$9="C",Data!$N$8,IF($F$9="D",Data!$N$9,0))))</f>
        <v>1062.96</v>
      </c>
      <c r="G25" s="57">
        <f t="shared" si="4"/>
        <v>46664.398299999993</v>
      </c>
      <c r="H25" s="58">
        <f t="shared" si="0"/>
        <v>2695.6340249999998</v>
      </c>
      <c r="I25" s="58">
        <f t="shared" si="5"/>
        <v>1104.4858333333334</v>
      </c>
      <c r="J25" s="58">
        <f t="shared" si="6"/>
        <v>88.58</v>
      </c>
      <c r="K25" s="57">
        <f t="shared" si="7"/>
        <v>3888.6998583333334</v>
      </c>
      <c r="L25" s="55">
        <f t="shared" si="1"/>
        <v>88.623584383561635</v>
      </c>
      <c r="M25" s="55">
        <f t="shared" si="2"/>
        <v>36.311863013698627</v>
      </c>
      <c r="N25" s="55">
        <f t="shared" si="8"/>
        <v>2.912219178082192</v>
      </c>
      <c r="O25" s="56">
        <f t="shared" si="9"/>
        <v>127.84766657534246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33077.253599999996</v>
      </c>
      <c r="E26" s="59">
        <f t="shared" si="3"/>
        <v>13253.83</v>
      </c>
      <c r="F26" s="54">
        <f>IF($F$9="A",Data!$N$6,IF($F$9="B",Data!$N$7,IF($F$9="C",Data!$N$8,IF($F$9="D",Data!$N$9,0))))</f>
        <v>1062.96</v>
      </c>
      <c r="G26" s="57">
        <f t="shared" si="4"/>
        <v>47394.043599999997</v>
      </c>
      <c r="H26" s="58">
        <f t="shared" si="0"/>
        <v>2756.4377999999997</v>
      </c>
      <c r="I26" s="58">
        <f t="shared" si="5"/>
        <v>1104.4858333333334</v>
      </c>
      <c r="J26" s="58">
        <f t="shared" si="6"/>
        <v>88.58</v>
      </c>
      <c r="K26" s="57">
        <f t="shared" si="7"/>
        <v>3949.5036333333328</v>
      </c>
      <c r="L26" s="55">
        <f t="shared" si="1"/>
        <v>90.622612602739721</v>
      </c>
      <c r="M26" s="55">
        <f t="shared" si="2"/>
        <v>36.311863013698627</v>
      </c>
      <c r="N26" s="55">
        <f t="shared" si="8"/>
        <v>2.912219178082192</v>
      </c>
      <c r="O26" s="56">
        <f t="shared" si="9"/>
        <v>129.84669479452054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33806.8989</v>
      </c>
      <c r="E27" s="59">
        <f t="shared" si="3"/>
        <v>13253.83</v>
      </c>
      <c r="F27" s="54">
        <f>IF($F$9="A",Data!$N$6,IF($F$9="B",Data!$N$7,IF($F$9="C",Data!$N$8,IF($F$9="D",Data!$N$9,0))))</f>
        <v>1062.96</v>
      </c>
      <c r="G27" s="57">
        <f t="shared" si="4"/>
        <v>48123.688900000001</v>
      </c>
      <c r="H27" s="58">
        <f t="shared" si="0"/>
        <v>2817.241575</v>
      </c>
      <c r="I27" s="58">
        <f t="shared" si="5"/>
        <v>1104.4858333333334</v>
      </c>
      <c r="J27" s="58">
        <f t="shared" si="6"/>
        <v>88.58</v>
      </c>
      <c r="K27" s="57">
        <f t="shared" si="7"/>
        <v>4010.3074083333331</v>
      </c>
      <c r="L27" s="55">
        <f t="shared" si="1"/>
        <v>92.621640821917808</v>
      </c>
      <c r="M27" s="55">
        <f t="shared" si="2"/>
        <v>36.311863013698627</v>
      </c>
      <c r="N27" s="55">
        <f t="shared" si="8"/>
        <v>2.912219178082192</v>
      </c>
      <c r="O27" s="56">
        <f t="shared" si="9"/>
        <v>131.8457230136986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34536.544199999997</v>
      </c>
      <c r="E28" s="59">
        <f t="shared" si="3"/>
        <v>13253.83</v>
      </c>
      <c r="F28" s="54">
        <f>IF($F$9="A",Data!$N$6,IF($F$9="B",Data!$N$7,IF($F$9="C",Data!$N$8,IF($F$9="D",Data!$N$9,0))))</f>
        <v>1062.96</v>
      </c>
      <c r="G28" s="57">
        <f t="shared" si="4"/>
        <v>48853.334199999998</v>
      </c>
      <c r="H28" s="58">
        <f t="shared" si="0"/>
        <v>2878.0453499999999</v>
      </c>
      <c r="I28" s="58">
        <f t="shared" si="5"/>
        <v>1104.4858333333334</v>
      </c>
      <c r="J28" s="58">
        <f t="shared" si="6"/>
        <v>88.58</v>
      </c>
      <c r="K28" s="57">
        <f t="shared" si="7"/>
        <v>4071.1111833333334</v>
      </c>
      <c r="L28" s="55">
        <f t="shared" si="1"/>
        <v>94.62066904109588</v>
      </c>
      <c r="M28" s="55">
        <f t="shared" si="2"/>
        <v>36.311863013698627</v>
      </c>
      <c r="N28" s="55">
        <f t="shared" si="8"/>
        <v>2.912219178082192</v>
      </c>
      <c r="O28" s="56">
        <f t="shared" si="9"/>
        <v>133.84475123287669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35266.189499999993</v>
      </c>
      <c r="E29" s="59">
        <f t="shared" si="3"/>
        <v>13253.83</v>
      </c>
      <c r="F29" s="54">
        <f>IF($F$9="A",Data!$N$6,IF($F$9="B",Data!$N$7,IF($F$9="C",Data!$N$8,IF($F$9="D",Data!$N$9,0))))</f>
        <v>1062.96</v>
      </c>
      <c r="G29" s="57">
        <f t="shared" si="4"/>
        <v>49582.979499999994</v>
      </c>
      <c r="H29" s="58">
        <f t="shared" si="0"/>
        <v>2938.8491249999993</v>
      </c>
      <c r="I29" s="58">
        <f t="shared" si="5"/>
        <v>1104.4858333333334</v>
      </c>
      <c r="J29" s="58">
        <f t="shared" si="6"/>
        <v>88.58</v>
      </c>
      <c r="K29" s="57">
        <f t="shared" si="7"/>
        <v>4131.9149583333328</v>
      </c>
      <c r="L29" s="55">
        <f t="shared" si="1"/>
        <v>96.619697260273952</v>
      </c>
      <c r="M29" s="55">
        <f t="shared" si="2"/>
        <v>36.311863013698627</v>
      </c>
      <c r="N29" s="55">
        <f t="shared" si="8"/>
        <v>2.912219178082192</v>
      </c>
      <c r="O29" s="56">
        <f t="shared" si="9"/>
        <v>135.84377945205478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35995.834799999997</v>
      </c>
      <c r="E30" s="59">
        <f t="shared" si="3"/>
        <v>13253.83</v>
      </c>
      <c r="F30" s="54">
        <f>IF($F$9="A",Data!$N$6,IF($F$9="B",Data!$N$7,IF($F$9="C",Data!$N$8,IF($F$9="D",Data!$N$9,0))))</f>
        <v>1062.96</v>
      </c>
      <c r="G30" s="57">
        <f t="shared" si="4"/>
        <v>50312.624799999998</v>
      </c>
      <c r="H30" s="58">
        <f t="shared" si="0"/>
        <v>2999.6528999999996</v>
      </c>
      <c r="I30" s="58">
        <f t="shared" si="5"/>
        <v>1104.4858333333334</v>
      </c>
      <c r="J30" s="58">
        <f t="shared" si="6"/>
        <v>88.58</v>
      </c>
      <c r="K30" s="57">
        <f t="shared" si="7"/>
        <v>4192.7187333333331</v>
      </c>
      <c r="L30" s="55">
        <f t="shared" si="1"/>
        <v>98.618725479452053</v>
      </c>
      <c r="M30" s="55">
        <f t="shared" si="2"/>
        <v>36.311863013698627</v>
      </c>
      <c r="N30" s="55">
        <f t="shared" si="8"/>
        <v>2.912219178082192</v>
      </c>
      <c r="O30" s="56">
        <f t="shared" si="9"/>
        <v>137.84280767123286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36725.480100000001</v>
      </c>
      <c r="E31" s="59">
        <f t="shared" si="3"/>
        <v>13253.83</v>
      </c>
      <c r="F31" s="54">
        <f>IF($F$9="A",Data!$N$6,IF($F$9="B",Data!$N$7,IF($F$9="C",Data!$N$8,IF($F$9="D",Data!$N$9,0))))</f>
        <v>1062.96</v>
      </c>
      <c r="G31" s="57">
        <f t="shared" si="4"/>
        <v>51042.270100000002</v>
      </c>
      <c r="H31" s="58">
        <f t="shared" si="0"/>
        <v>3060.4566749999999</v>
      </c>
      <c r="I31" s="58">
        <f t="shared" si="5"/>
        <v>1104.4858333333334</v>
      </c>
      <c r="J31" s="58">
        <f t="shared" si="6"/>
        <v>88.58</v>
      </c>
      <c r="K31" s="57">
        <f t="shared" si="7"/>
        <v>4253.5225083333335</v>
      </c>
      <c r="L31" s="55">
        <f t="shared" si="1"/>
        <v>100.61775369863014</v>
      </c>
      <c r="M31" s="55">
        <f t="shared" si="2"/>
        <v>36.311863013698627</v>
      </c>
      <c r="N31" s="55">
        <f t="shared" si="8"/>
        <v>2.912219178082192</v>
      </c>
      <c r="O31" s="56">
        <f t="shared" si="9"/>
        <v>139.84183589041095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37455.125399999997</v>
      </c>
      <c r="E32" s="59">
        <f t="shared" si="3"/>
        <v>13253.83</v>
      </c>
      <c r="F32" s="54">
        <f>IF($F$9="A",Data!$N$6,IF($F$9="B",Data!$N$7,IF($F$9="C",Data!$N$8,IF($F$9="D",Data!$N$9,0))))</f>
        <v>1062.96</v>
      </c>
      <c r="G32" s="57">
        <f t="shared" si="4"/>
        <v>51771.915399999998</v>
      </c>
      <c r="H32" s="58">
        <f t="shared" si="0"/>
        <v>3121.2604499999998</v>
      </c>
      <c r="I32" s="58">
        <f t="shared" si="5"/>
        <v>1104.4858333333334</v>
      </c>
      <c r="J32" s="58">
        <f t="shared" si="6"/>
        <v>88.58</v>
      </c>
      <c r="K32" s="57">
        <f t="shared" si="7"/>
        <v>4314.3262833333329</v>
      </c>
      <c r="L32" s="55">
        <f t="shared" si="1"/>
        <v>102.61678191780821</v>
      </c>
      <c r="M32" s="55">
        <f t="shared" si="2"/>
        <v>36.311863013698627</v>
      </c>
      <c r="N32" s="55">
        <f t="shared" si="8"/>
        <v>2.912219178082192</v>
      </c>
      <c r="O32" s="56">
        <f t="shared" si="9"/>
        <v>141.84086410958901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38184.770699999994</v>
      </c>
      <c r="E33" s="59">
        <f t="shared" si="3"/>
        <v>13253.83</v>
      </c>
      <c r="F33" s="54">
        <f>IF($F$9="A",Data!$N$6,IF($F$9="B",Data!$N$7,IF($F$9="C",Data!$N$8,IF($F$9="D",Data!$N$9,0))))</f>
        <v>1062.96</v>
      </c>
      <c r="G33" s="57">
        <f t="shared" si="4"/>
        <v>52501.560699999995</v>
      </c>
      <c r="H33" s="58">
        <f t="shared" si="0"/>
        <v>3182.0642249999996</v>
      </c>
      <c r="I33" s="58">
        <f t="shared" si="5"/>
        <v>1104.4858333333334</v>
      </c>
      <c r="J33" s="58">
        <f t="shared" si="6"/>
        <v>88.58</v>
      </c>
      <c r="K33" s="57">
        <f t="shared" si="7"/>
        <v>4375.1300583333332</v>
      </c>
      <c r="L33" s="55">
        <f t="shared" si="1"/>
        <v>104.61581013698628</v>
      </c>
      <c r="M33" s="55">
        <f t="shared" si="2"/>
        <v>36.311863013698627</v>
      </c>
      <c r="N33" s="55">
        <f t="shared" si="8"/>
        <v>2.912219178082192</v>
      </c>
      <c r="O33" s="56">
        <f t="shared" si="9"/>
        <v>143.83989232876709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38914.415999999997</v>
      </c>
      <c r="E34" s="59">
        <f t="shared" si="3"/>
        <v>13253.83</v>
      </c>
      <c r="F34" s="54">
        <f>IF($F$9="A",Data!$N$6,IF($F$9="B",Data!$N$7,IF($F$9="C",Data!$N$8,IF($F$9="D",Data!$N$9,0))))</f>
        <v>1062.96</v>
      </c>
      <c r="G34" s="57">
        <f t="shared" si="4"/>
        <v>53231.205999999998</v>
      </c>
      <c r="H34" s="58">
        <f t="shared" si="0"/>
        <v>3242.8679999999999</v>
      </c>
      <c r="I34" s="58">
        <f t="shared" si="5"/>
        <v>1104.4858333333334</v>
      </c>
      <c r="J34" s="58">
        <f t="shared" si="6"/>
        <v>88.58</v>
      </c>
      <c r="K34" s="57">
        <f t="shared" si="7"/>
        <v>4435.9338333333335</v>
      </c>
      <c r="L34" s="55">
        <f t="shared" si="1"/>
        <v>106.61483835616437</v>
      </c>
      <c r="M34" s="55">
        <f t="shared" si="2"/>
        <v>36.311863013698627</v>
      </c>
      <c r="N34" s="55">
        <f t="shared" si="8"/>
        <v>2.912219178082192</v>
      </c>
      <c r="O34" s="56">
        <f t="shared" si="9"/>
        <v>145.83892054794518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39644.061299999994</v>
      </c>
      <c r="E35" s="59">
        <f t="shared" si="3"/>
        <v>13253.83</v>
      </c>
      <c r="F35" s="54">
        <f>IF($F$9="A",Data!$N$6,IF($F$9="B",Data!$N$7,IF($F$9="C",Data!$N$8,IF($F$9="D",Data!$N$9,0))))</f>
        <v>1062.96</v>
      </c>
      <c r="G35" s="57">
        <f t="shared" si="4"/>
        <v>53960.851299999995</v>
      </c>
      <c r="H35" s="58">
        <f t="shared" si="0"/>
        <v>3303.6717749999993</v>
      </c>
      <c r="I35" s="58">
        <f t="shared" si="5"/>
        <v>1104.4858333333334</v>
      </c>
      <c r="J35" s="58">
        <f t="shared" si="6"/>
        <v>88.58</v>
      </c>
      <c r="K35" s="57">
        <f t="shared" si="7"/>
        <v>4496.7376083333329</v>
      </c>
      <c r="L35" s="55">
        <f t="shared" si="1"/>
        <v>108.61386657534246</v>
      </c>
      <c r="M35" s="55">
        <f t="shared" si="2"/>
        <v>36.311863013698627</v>
      </c>
      <c r="N35" s="55">
        <f t="shared" si="8"/>
        <v>2.912219178082192</v>
      </c>
      <c r="O35" s="56">
        <f t="shared" si="9"/>
        <v>147.83794876712327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40373.706599999998</v>
      </c>
      <c r="E36" s="59">
        <f t="shared" si="3"/>
        <v>13253.83</v>
      </c>
      <c r="F36" s="54">
        <f>IF($F$9="A",Data!$N$6,IF($F$9="B",Data!$N$7,IF($F$9="C",Data!$N$8,IF($F$9="D",Data!$N$9,0))))</f>
        <v>1062.96</v>
      </c>
      <c r="G36" s="57">
        <f t="shared" si="4"/>
        <v>54690.496599999999</v>
      </c>
      <c r="H36" s="58">
        <f t="shared" si="0"/>
        <v>3364.4755499999997</v>
      </c>
      <c r="I36" s="58">
        <f t="shared" si="5"/>
        <v>1104.4858333333334</v>
      </c>
      <c r="J36" s="58">
        <f t="shared" si="6"/>
        <v>88.58</v>
      </c>
      <c r="K36" s="57">
        <f t="shared" si="7"/>
        <v>4557.5413833333332</v>
      </c>
      <c r="L36" s="55">
        <f t="shared" si="1"/>
        <v>110.61289479452054</v>
      </c>
      <c r="M36" s="55">
        <f t="shared" si="2"/>
        <v>36.311863013698627</v>
      </c>
      <c r="N36" s="55">
        <f t="shared" si="8"/>
        <v>2.912219178082192</v>
      </c>
      <c r="O36" s="56">
        <f t="shared" si="9"/>
        <v>149.83697698630135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41103.351899999994</v>
      </c>
      <c r="E37" s="59">
        <f t="shared" si="3"/>
        <v>13253.83</v>
      </c>
      <c r="F37" s="54">
        <f>IF($F$9="A",Data!$N$6,IF($F$9="B",Data!$N$7,IF($F$9="C",Data!$N$8,IF($F$9="D",Data!$N$9,0))))</f>
        <v>1062.96</v>
      </c>
      <c r="G37" s="57">
        <f t="shared" si="4"/>
        <v>55420.141899999995</v>
      </c>
      <c r="H37" s="58">
        <f t="shared" si="0"/>
        <v>3425.2793249999995</v>
      </c>
      <c r="I37" s="58">
        <f t="shared" si="5"/>
        <v>1104.4858333333334</v>
      </c>
      <c r="J37" s="58">
        <f t="shared" si="6"/>
        <v>88.58</v>
      </c>
      <c r="K37" s="57">
        <f t="shared" si="7"/>
        <v>4618.3451583333326</v>
      </c>
      <c r="L37" s="55">
        <f t="shared" si="1"/>
        <v>112.61192301369861</v>
      </c>
      <c r="M37" s="55">
        <f t="shared" si="2"/>
        <v>36.311863013698627</v>
      </c>
      <c r="N37" s="55">
        <f t="shared" si="8"/>
        <v>2.912219178082192</v>
      </c>
      <c r="O37" s="56">
        <f t="shared" si="9"/>
        <v>151.83600520547941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41832.997199999998</v>
      </c>
      <c r="E38" s="59">
        <f t="shared" si="3"/>
        <v>13253.83</v>
      </c>
      <c r="F38" s="54">
        <f>IF($F$9="A",Data!$N$6,IF($F$9="B",Data!$N$7,IF($F$9="C",Data!$N$8,IF($F$9="D",Data!$N$9,0))))</f>
        <v>1062.96</v>
      </c>
      <c r="G38" s="57">
        <f t="shared" si="4"/>
        <v>56149.787199999999</v>
      </c>
      <c r="H38" s="58">
        <f t="shared" si="0"/>
        <v>3486.0830999999998</v>
      </c>
      <c r="I38" s="58">
        <f t="shared" si="5"/>
        <v>1104.4858333333334</v>
      </c>
      <c r="J38" s="58">
        <f t="shared" si="6"/>
        <v>88.58</v>
      </c>
      <c r="K38" s="57">
        <f t="shared" si="7"/>
        <v>4679.1489333333329</v>
      </c>
      <c r="L38" s="55">
        <f t="shared" si="1"/>
        <v>114.6109512328767</v>
      </c>
      <c r="M38" s="55">
        <f t="shared" si="2"/>
        <v>36.311863013698627</v>
      </c>
      <c r="N38" s="55">
        <f t="shared" si="8"/>
        <v>2.912219178082192</v>
      </c>
      <c r="O38" s="56">
        <f>SUM(L38:N38)</f>
        <v>153.83503342465752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42562.642499999994</v>
      </c>
      <c r="E39" s="59">
        <f t="shared" si="3"/>
        <v>13253.83</v>
      </c>
      <c r="F39" s="54">
        <f>IF($F$9="A",Data!$N$6,IF($F$9="B",Data!$N$7,IF($F$9="C",Data!$N$8,IF($F$9="D",Data!$N$9,0))))</f>
        <v>1062.96</v>
      </c>
      <c r="G39" s="57">
        <f t="shared" si="4"/>
        <v>56879.432499999995</v>
      </c>
      <c r="H39" s="58">
        <f t="shared" si="0"/>
        <v>3546.8868749999997</v>
      </c>
      <c r="I39" s="58">
        <f t="shared" si="5"/>
        <v>1104.4858333333334</v>
      </c>
      <c r="J39" s="58">
        <f t="shared" si="6"/>
        <v>88.58</v>
      </c>
      <c r="K39" s="57">
        <f t="shared" si="7"/>
        <v>4739.9527083333332</v>
      </c>
      <c r="L39" s="55">
        <f t="shared" si="1"/>
        <v>116.60997945205477</v>
      </c>
      <c r="M39" s="55">
        <f t="shared" si="2"/>
        <v>36.311863013698627</v>
      </c>
      <c r="N39" s="55">
        <f t="shared" si="8"/>
        <v>2.912219178082192</v>
      </c>
      <c r="O39" s="56">
        <f t="shared" si="9"/>
        <v>155.83406164383558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43292.287799999991</v>
      </c>
      <c r="E40" s="59">
        <f t="shared" si="3"/>
        <v>13253.83</v>
      </c>
      <c r="F40" s="54">
        <f>IF($F$9="A",Data!$N$6,IF($F$9="B",Data!$N$7,IF($F$9="C",Data!$N$8,IF($F$9="D",Data!$N$9,0))))</f>
        <v>1062.96</v>
      </c>
      <c r="G40" s="57">
        <f t="shared" si="4"/>
        <v>57609.077799999992</v>
      </c>
      <c r="H40" s="58">
        <f t="shared" si="0"/>
        <v>3607.6906499999991</v>
      </c>
      <c r="I40" s="58">
        <f t="shared" si="5"/>
        <v>1104.4858333333334</v>
      </c>
      <c r="J40" s="58">
        <f t="shared" si="6"/>
        <v>88.58</v>
      </c>
      <c r="K40" s="57">
        <f t="shared" si="7"/>
        <v>4800.7564833333327</v>
      </c>
      <c r="L40" s="55">
        <f t="shared" si="1"/>
        <v>118.60900767123285</v>
      </c>
      <c r="M40" s="55">
        <f t="shared" si="2"/>
        <v>36.311863013698627</v>
      </c>
      <c r="N40" s="55">
        <f t="shared" si="8"/>
        <v>2.912219178082192</v>
      </c>
      <c r="O40" s="56">
        <f t="shared" si="9"/>
        <v>157.83308986301364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44021.933099999995</v>
      </c>
      <c r="E41" s="59">
        <f t="shared" si="3"/>
        <v>13253.83</v>
      </c>
      <c r="F41" s="54">
        <f>IF($F$9="A",Data!$N$6,IF($F$9="B",Data!$N$7,IF($F$9="C",Data!$N$8,IF($F$9="D",Data!$N$9,0))))</f>
        <v>1062.96</v>
      </c>
      <c r="G41" s="57">
        <f t="shared" si="4"/>
        <v>58338.723099999996</v>
      </c>
      <c r="H41" s="58">
        <f t="shared" si="0"/>
        <v>3668.4944249999994</v>
      </c>
      <c r="I41" s="58">
        <f t="shared" si="5"/>
        <v>1104.4858333333334</v>
      </c>
      <c r="J41" s="58">
        <f t="shared" si="6"/>
        <v>88.58</v>
      </c>
      <c r="K41" s="57">
        <f t="shared" si="7"/>
        <v>4861.560258333333</v>
      </c>
      <c r="L41" s="55">
        <f t="shared" si="1"/>
        <v>120.60803589041095</v>
      </c>
      <c r="M41" s="55">
        <f t="shared" si="2"/>
        <v>36.311863013698627</v>
      </c>
      <c r="N41" s="55">
        <f t="shared" si="8"/>
        <v>2.912219178082192</v>
      </c>
      <c r="O41" s="56">
        <f t="shared" si="9"/>
        <v>159.83211808219176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44751.578399999999</v>
      </c>
      <c r="E42" s="59">
        <f t="shared" si="3"/>
        <v>13253.83</v>
      </c>
      <c r="F42" s="54">
        <f>IF($F$9="A",Data!$N$6,IF($F$9="B",Data!$N$7,IF($F$9="C",Data!$N$8,IF($F$9="D",Data!$N$9,0))))</f>
        <v>1062.96</v>
      </c>
      <c r="G42" s="57">
        <f t="shared" si="4"/>
        <v>59068.368399999999</v>
      </c>
      <c r="H42" s="58">
        <f t="shared" si="0"/>
        <v>3729.2981999999997</v>
      </c>
      <c r="I42" s="58">
        <f t="shared" si="5"/>
        <v>1104.4858333333334</v>
      </c>
      <c r="J42" s="58">
        <f t="shared" si="6"/>
        <v>88.58</v>
      </c>
      <c r="K42" s="57">
        <f t="shared" si="7"/>
        <v>4922.3640333333333</v>
      </c>
      <c r="L42" s="55">
        <f t="shared" si="1"/>
        <v>122.60706410958903</v>
      </c>
      <c r="M42" s="55">
        <f t="shared" si="2"/>
        <v>36.311863013698627</v>
      </c>
      <c r="N42" s="55">
        <f t="shared" si="8"/>
        <v>2.912219178082192</v>
      </c>
      <c r="O42" s="56">
        <f t="shared" si="9"/>
        <v>161.83114630136984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45481.223699999995</v>
      </c>
      <c r="E43" s="59">
        <f t="shared" si="3"/>
        <v>13253.83</v>
      </c>
      <c r="F43" s="54">
        <f>IF($F$9="A",Data!$N$6,IF($F$9="B",Data!$N$7,IF($F$9="C",Data!$N$8,IF($F$9="D",Data!$N$9,0))))</f>
        <v>1062.96</v>
      </c>
      <c r="G43" s="57">
        <f t="shared" si="4"/>
        <v>59798.013699999996</v>
      </c>
      <c r="H43" s="58">
        <f t="shared" si="0"/>
        <v>3790.1019749999996</v>
      </c>
      <c r="I43" s="58">
        <f t="shared" si="5"/>
        <v>1104.4858333333334</v>
      </c>
      <c r="J43" s="58">
        <f t="shared" si="6"/>
        <v>88.58</v>
      </c>
      <c r="K43" s="57">
        <f t="shared" si="7"/>
        <v>4983.1678083333327</v>
      </c>
      <c r="L43" s="55">
        <f t="shared" si="1"/>
        <v>124.6060923287671</v>
      </c>
      <c r="M43" s="55">
        <f t="shared" si="2"/>
        <v>36.311863013698627</v>
      </c>
      <c r="N43" s="55">
        <f t="shared" si="8"/>
        <v>2.912219178082192</v>
      </c>
      <c r="O43" s="56">
        <f t="shared" si="9"/>
        <v>163.83017452054793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46210.868999999992</v>
      </c>
      <c r="E44" s="59">
        <f t="shared" si="3"/>
        <v>13253.83</v>
      </c>
      <c r="F44" s="54">
        <f>IF($F$9="A",Data!$N$6,IF($F$9="B",Data!$N$7,IF($F$9="C",Data!$N$8,IF($F$9="D",Data!$N$9,0))))</f>
        <v>1062.96</v>
      </c>
      <c r="G44" s="57">
        <f t="shared" si="4"/>
        <v>60527.658999999992</v>
      </c>
      <c r="H44" s="58">
        <f t="shared" si="0"/>
        <v>3850.9057499999994</v>
      </c>
      <c r="I44" s="58">
        <f t="shared" si="5"/>
        <v>1104.4858333333334</v>
      </c>
      <c r="J44" s="58">
        <f t="shared" si="6"/>
        <v>88.58</v>
      </c>
      <c r="K44" s="57">
        <f t="shared" si="7"/>
        <v>5043.971583333333</v>
      </c>
      <c r="L44" s="55">
        <f t="shared" si="1"/>
        <v>126.60512054794518</v>
      </c>
      <c r="M44" s="55">
        <f t="shared" si="2"/>
        <v>36.311863013698627</v>
      </c>
      <c r="N44" s="55">
        <f t="shared" si="8"/>
        <v>2.912219178082192</v>
      </c>
      <c r="O44" s="56">
        <f t="shared" si="9"/>
        <v>165.82920273972599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46940.514299999995</v>
      </c>
      <c r="E45" s="59">
        <f t="shared" si="3"/>
        <v>13253.83</v>
      </c>
      <c r="F45" s="54">
        <f>IF($F$9="A",Data!$N$6,IF($F$9="B",Data!$N$7,IF($F$9="C",Data!$N$8,IF($F$9="D",Data!$N$9,0))))</f>
        <v>1062.96</v>
      </c>
      <c r="G45" s="57">
        <f t="shared" si="4"/>
        <v>61257.304299999996</v>
      </c>
      <c r="H45" s="58">
        <f t="shared" si="0"/>
        <v>3911.7095249999998</v>
      </c>
      <c r="I45" s="58">
        <f t="shared" si="5"/>
        <v>1104.4858333333334</v>
      </c>
      <c r="J45" s="58">
        <f t="shared" si="6"/>
        <v>88.58</v>
      </c>
      <c r="K45" s="57">
        <f t="shared" si="7"/>
        <v>5104.7753583333333</v>
      </c>
      <c r="L45" s="55">
        <f t="shared" si="1"/>
        <v>128.60414876712326</v>
      </c>
      <c r="M45" s="55">
        <f t="shared" si="2"/>
        <v>36.311863013698627</v>
      </c>
      <c r="N45" s="55">
        <f t="shared" si="8"/>
        <v>2.912219178082192</v>
      </c>
      <c r="O45" s="56">
        <f t="shared" si="9"/>
        <v>167.82823095890407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47670.159599999999</v>
      </c>
      <c r="E46" s="59">
        <f t="shared" si="3"/>
        <v>13253.83</v>
      </c>
      <c r="F46" s="54">
        <f>IF($F$9="A",Data!$N$6,IF($F$9="B",Data!$N$7,IF($F$9="C",Data!$N$8,IF($F$9="D",Data!$N$9,0))))</f>
        <v>1062.96</v>
      </c>
      <c r="G46" s="57">
        <f t="shared" si="4"/>
        <v>61986.9496</v>
      </c>
      <c r="H46" s="58">
        <f t="shared" si="0"/>
        <v>3972.5133000000001</v>
      </c>
      <c r="I46" s="58">
        <f t="shared" si="5"/>
        <v>1104.4858333333334</v>
      </c>
      <c r="J46" s="58">
        <f t="shared" si="6"/>
        <v>88.58</v>
      </c>
      <c r="K46" s="57">
        <f t="shared" si="7"/>
        <v>5165.5791333333336</v>
      </c>
      <c r="L46" s="55">
        <f t="shared" si="1"/>
        <v>130.60317698630138</v>
      </c>
      <c r="M46" s="55">
        <f t="shared" si="2"/>
        <v>36.311863013698627</v>
      </c>
      <c r="N46" s="55">
        <f t="shared" si="8"/>
        <v>2.912219178082192</v>
      </c>
      <c r="O46" s="56">
        <f>SUM(L46:N46)</f>
        <v>169.82725917808219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48399.804899999996</v>
      </c>
      <c r="E47" s="59">
        <f t="shared" si="3"/>
        <v>13253.83</v>
      </c>
      <c r="F47" s="54">
        <f>IF($F$9="A",Data!$N$6,IF($F$9="B",Data!$N$7,IF($F$9="C",Data!$N$8,IF($F$9="D",Data!$N$9,0))))</f>
        <v>1062.96</v>
      </c>
      <c r="G47" s="57">
        <f t="shared" si="4"/>
        <v>62716.594899999996</v>
      </c>
      <c r="H47" s="58">
        <f t="shared" si="0"/>
        <v>4033.3170749999995</v>
      </c>
      <c r="I47" s="58">
        <f t="shared" si="5"/>
        <v>1104.4858333333334</v>
      </c>
      <c r="J47" s="58">
        <f t="shared" si="6"/>
        <v>88.58</v>
      </c>
      <c r="K47" s="57">
        <f t="shared" si="7"/>
        <v>5226.382908333333</v>
      </c>
      <c r="L47" s="55">
        <f t="shared" si="1"/>
        <v>132.60220520547944</v>
      </c>
      <c r="M47" s="55">
        <f t="shared" si="2"/>
        <v>36.311863013698627</v>
      </c>
      <c r="N47" s="55">
        <f t="shared" si="8"/>
        <v>2.912219178082192</v>
      </c>
      <c r="O47" s="56">
        <f t="shared" si="9"/>
        <v>171.82628739726024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49129.450199999992</v>
      </c>
      <c r="E48" s="59">
        <f t="shared" si="3"/>
        <v>13253.83</v>
      </c>
      <c r="F48" s="54">
        <f>IF($F$9="A",Data!$N$6,IF($F$9="B",Data!$N$7,IF($F$9="C",Data!$N$8,IF($F$9="D",Data!$N$9,0))))</f>
        <v>1062.96</v>
      </c>
      <c r="G48" s="57">
        <f t="shared" si="4"/>
        <v>63446.240199999993</v>
      </c>
      <c r="H48" s="58">
        <f t="shared" si="0"/>
        <v>4094.1208499999993</v>
      </c>
      <c r="I48" s="58">
        <f t="shared" si="5"/>
        <v>1104.4858333333334</v>
      </c>
      <c r="J48" s="58">
        <f t="shared" si="6"/>
        <v>88.58</v>
      </c>
      <c r="K48" s="57">
        <f t="shared" si="7"/>
        <v>5287.1866833333324</v>
      </c>
      <c r="L48" s="55">
        <f t="shared" si="1"/>
        <v>134.60123342465752</v>
      </c>
      <c r="M48" s="55">
        <f t="shared" si="2"/>
        <v>36.311863013698627</v>
      </c>
      <c r="N48" s="55">
        <f t="shared" si="8"/>
        <v>2.912219178082192</v>
      </c>
      <c r="O48" s="56">
        <f t="shared" si="9"/>
        <v>173.82531561643833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49859.095499999996</v>
      </c>
      <c r="E49" s="59">
        <f t="shared" si="3"/>
        <v>13253.83</v>
      </c>
      <c r="F49" s="54">
        <f>IF($F$9="A",Data!$N$6,IF($F$9="B",Data!$N$7,IF($F$9="C",Data!$N$8,IF($F$9="D",Data!$N$9,0))))</f>
        <v>1062.96</v>
      </c>
      <c r="G49" s="57">
        <f t="shared" si="4"/>
        <v>64175.885499999997</v>
      </c>
      <c r="H49" s="58">
        <f t="shared" si="0"/>
        <v>4154.9246249999997</v>
      </c>
      <c r="I49" s="58">
        <f t="shared" si="5"/>
        <v>1104.4858333333334</v>
      </c>
      <c r="J49" s="58">
        <f t="shared" si="6"/>
        <v>88.58</v>
      </c>
      <c r="K49" s="57">
        <f t="shared" si="7"/>
        <v>5347.9904583333328</v>
      </c>
      <c r="L49" s="55">
        <f t="shared" si="1"/>
        <v>136.60026164383561</v>
      </c>
      <c r="M49" s="55">
        <f t="shared" si="2"/>
        <v>36.311863013698627</v>
      </c>
      <c r="N49" s="55">
        <f t="shared" si="8"/>
        <v>2.912219178082192</v>
      </c>
      <c r="O49" s="56">
        <f>SUM(L49:N49)</f>
        <v>175.82434383561642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50588.7408</v>
      </c>
      <c r="E50" s="59">
        <f t="shared" si="3"/>
        <v>13253.83</v>
      </c>
      <c r="F50" s="54">
        <f>IF($F$9="A",Data!$N$6,IF($F$9="B",Data!$N$7,IF($F$9="C",Data!$N$8,IF($F$9="D",Data!$N$9,0))))</f>
        <v>1062.96</v>
      </c>
      <c r="G50" s="57">
        <f t="shared" si="4"/>
        <v>64905.5308</v>
      </c>
      <c r="H50" s="58">
        <f t="shared" si="0"/>
        <v>4215.7284</v>
      </c>
      <c r="I50" s="58">
        <f t="shared" si="5"/>
        <v>1104.4858333333334</v>
      </c>
      <c r="J50" s="58">
        <f t="shared" si="6"/>
        <v>88.58</v>
      </c>
      <c r="K50" s="57">
        <f t="shared" si="7"/>
        <v>5408.7942333333331</v>
      </c>
      <c r="L50" s="55">
        <f t="shared" si="1"/>
        <v>138.59928986301369</v>
      </c>
      <c r="M50" s="55">
        <f t="shared" si="2"/>
        <v>36.311863013698627</v>
      </c>
      <c r="N50" s="55">
        <f t="shared" si="8"/>
        <v>2.912219178082192</v>
      </c>
      <c r="O50" s="56">
        <f t="shared" si="9"/>
        <v>177.8233720547945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51318.386099999996</v>
      </c>
      <c r="E51" s="59">
        <f t="shared" si="3"/>
        <v>13253.83</v>
      </c>
      <c r="F51" s="54">
        <f>IF($F$9="A",Data!$N$6,IF($F$9="B",Data!$N$7,IF($F$9="C",Data!$N$8,IF($F$9="D",Data!$N$9,0))))</f>
        <v>1062.96</v>
      </c>
      <c r="G51" s="57">
        <f t="shared" si="4"/>
        <v>65635.176099999997</v>
      </c>
      <c r="H51" s="58">
        <f t="shared" si="0"/>
        <v>4276.5321749999994</v>
      </c>
      <c r="I51" s="58">
        <f t="shared" si="5"/>
        <v>1104.4858333333334</v>
      </c>
      <c r="J51" s="58">
        <f t="shared" si="6"/>
        <v>88.58</v>
      </c>
      <c r="K51" s="57">
        <f t="shared" si="7"/>
        <v>5469.5980083333325</v>
      </c>
      <c r="L51" s="55">
        <f t="shared" si="1"/>
        <v>140.59831808219178</v>
      </c>
      <c r="M51" s="55">
        <f t="shared" si="2"/>
        <v>36.311863013698627</v>
      </c>
      <c r="N51" s="55">
        <f t="shared" si="8"/>
        <v>2.912219178082192</v>
      </c>
      <c r="O51" s="56">
        <f t="shared" si="9"/>
        <v>179.82240027397259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52048.031399999993</v>
      </c>
      <c r="E52" s="59">
        <f t="shared" si="3"/>
        <v>13253.83</v>
      </c>
      <c r="F52" s="54">
        <f>IF($F$9="A",Data!$N$6,IF($F$9="B",Data!$N$7,IF($F$9="C",Data!$N$8,IF($F$9="D",Data!$N$9,0))))</f>
        <v>1062.96</v>
      </c>
      <c r="G52" s="57">
        <f t="shared" si="4"/>
        <v>66364.821400000001</v>
      </c>
      <c r="H52" s="58">
        <f t="shared" si="0"/>
        <v>4337.3359499999997</v>
      </c>
      <c r="I52" s="58">
        <f t="shared" si="5"/>
        <v>1104.4858333333334</v>
      </c>
      <c r="J52" s="58">
        <f t="shared" si="6"/>
        <v>88.58</v>
      </c>
      <c r="K52" s="57">
        <f t="shared" si="7"/>
        <v>5530.4017833333328</v>
      </c>
      <c r="L52" s="55">
        <f t="shared" si="1"/>
        <v>142.59734630136984</v>
      </c>
      <c r="M52" s="55">
        <f t="shared" si="2"/>
        <v>36.311863013698627</v>
      </c>
      <c r="N52" s="55">
        <f t="shared" si="8"/>
        <v>2.912219178082192</v>
      </c>
      <c r="O52" s="56">
        <f>SUM(L52:N52)</f>
        <v>181.82142849315065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52777.676699999996</v>
      </c>
      <c r="E53" s="59">
        <f t="shared" si="3"/>
        <v>13253.83</v>
      </c>
      <c r="F53" s="54">
        <f>IF($F$9="A",Data!$N$6,IF($F$9="B",Data!$N$7,IF($F$9="C",Data!$N$8,IF($F$9="D",Data!$N$9,0))))</f>
        <v>1062.96</v>
      </c>
      <c r="G53" s="57">
        <f t="shared" si="4"/>
        <v>67094.466700000004</v>
      </c>
      <c r="H53" s="58">
        <f t="shared" si="0"/>
        <v>4398.139725</v>
      </c>
      <c r="I53" s="58">
        <f>E53/$H$7</f>
        <v>1104.4858333333334</v>
      </c>
      <c r="J53" s="58">
        <f t="shared" si="6"/>
        <v>88.58</v>
      </c>
      <c r="K53" s="57">
        <f t="shared" si="7"/>
        <v>5591.2055583333331</v>
      </c>
      <c r="L53" s="55">
        <f t="shared" si="1"/>
        <v>144.59637452054793</v>
      </c>
      <c r="M53" s="55">
        <f t="shared" si="2"/>
        <v>36.311863013698627</v>
      </c>
      <c r="N53" s="55">
        <f t="shared" si="8"/>
        <v>2.912219178082192</v>
      </c>
      <c r="O53" s="56">
        <f t="shared" si="9"/>
        <v>183.82045671232873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53507.322</v>
      </c>
      <c r="E54" s="59">
        <f t="shared" si="3"/>
        <v>13253.83</v>
      </c>
      <c r="F54" s="54">
        <f>IF($F$9="A",Data!$N$6,IF($F$9="B",Data!$N$7,IF($F$9="C",Data!$N$8,IF($F$9="D",Data!$N$9,0))))</f>
        <v>1062.96</v>
      </c>
      <c r="G54" s="57">
        <f t="shared" ref="G54" si="11">SUM(D54:E54)</f>
        <v>66761.152000000002</v>
      </c>
      <c r="H54" s="58">
        <f t="shared" si="0"/>
        <v>4458.9435000000003</v>
      </c>
      <c r="I54" s="58">
        <f>E54/$H$7</f>
        <v>1104.4858333333334</v>
      </c>
      <c r="J54" s="58">
        <f t="shared" si="6"/>
        <v>88.58</v>
      </c>
      <c r="K54" s="57">
        <f>SUM(H54:I54)</f>
        <v>5563.4293333333335</v>
      </c>
      <c r="L54" s="55">
        <f>D54/$L$7</f>
        <v>146.59540273972604</v>
      </c>
      <c r="M54" s="55">
        <f t="shared" si="2"/>
        <v>36.311863013698627</v>
      </c>
      <c r="N54" s="55">
        <f>$F$10/$L$7</f>
        <v>2.912219178082192</v>
      </c>
      <c r="O54" s="56">
        <f>SUM(L54:N54)</f>
        <v>185.81948493150685</v>
      </c>
    </row>
    <row r="55" spans="1:15" ht="10.5" customHeight="1" x14ac:dyDescent="0.2"/>
  </sheetData>
  <sheetProtection algorithmName="SHA-512" hashValue="Ytg9k00HNjun+0cNMyKinJwoovkAua1brTzJvpb/Y2bVsNLzuL/kuItdzQ+El3mMV6ccQNf8Q8WnpbEVD38e9w==" saltValue="Ytwq+1TxruYGypPww3tNlw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customProperties>
    <customPr name="EpmWorksheetKeyString_GU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F977EC-CBB4-4C48-B6FF-8518C38977E7}">
          <x14:formula1>
            <xm:f>Data!$M$11:$M$15</xm:f>
          </x14:formula1>
          <xm:sqref>F9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A739-31B6-4EFF-B6CD-2F1A6BB0C570}">
  <sheetPr>
    <tabColor indexed="10"/>
    <pageSetUpPr fitToPage="1"/>
  </sheetPr>
  <dimension ref="A1:R55"/>
  <sheetViews>
    <sheetView zoomScaleNormal="100" workbookViewId="0">
      <selection activeCell="I22" sqref="I22"/>
    </sheetView>
  </sheetViews>
  <sheetFormatPr defaultColWidth="9.109375" defaultRowHeight="10.199999999999999" x14ac:dyDescent="0.2"/>
  <cols>
    <col min="1" max="1" width="8.44140625" style="6" bestFit="1" customWidth="1"/>
    <col min="2" max="2" width="5.44140625" style="7" bestFit="1" customWidth="1"/>
    <col min="3" max="3" width="5.88671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09375" style="6" bestFit="1" customWidth="1"/>
    <col min="10" max="10" width="6.88671875" style="6" customWidth="1"/>
    <col min="11" max="11" width="9" style="6" customWidth="1"/>
    <col min="12" max="12" width="8.109375" style="6" bestFit="1" customWidth="1"/>
    <col min="13" max="13" width="7.44140625" style="6" bestFit="1" customWidth="1"/>
    <col min="14" max="14" width="9.6640625" style="6" customWidth="1"/>
    <col min="15" max="15" width="9.44140625" style="6" customWidth="1"/>
    <col min="16" max="18" width="9.109375" style="6"/>
    <col min="19" max="19" width="4.109375" style="6" customWidth="1"/>
    <col min="20" max="20" width="5.6640625" style="6" bestFit="1" customWidth="1"/>
    <col min="21" max="16384" width="9.109375" style="6"/>
  </cols>
  <sheetData>
    <row r="1" spans="1:18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8" ht="18.75" customHeight="1" x14ac:dyDescent="0.2">
      <c r="A2" s="7"/>
      <c r="D2" s="7"/>
      <c r="E2" s="99" t="s">
        <v>0</v>
      </c>
      <c r="F2" s="99"/>
      <c r="G2" s="99"/>
      <c r="H2" s="99"/>
      <c r="I2" s="99"/>
      <c r="J2" s="99"/>
      <c r="K2" s="99"/>
      <c r="L2" s="7"/>
      <c r="M2" s="7"/>
      <c r="N2" s="51"/>
      <c r="O2" s="51"/>
    </row>
    <row r="3" spans="1:18" s="18" customFormat="1" ht="17.25" customHeight="1" x14ac:dyDescent="0.25">
      <c r="A3" s="17"/>
      <c r="B3" s="17"/>
      <c r="C3" s="17"/>
      <c r="D3" s="17"/>
      <c r="E3" s="70" t="s">
        <v>32</v>
      </c>
      <c r="F3" s="70"/>
      <c r="G3" s="71">
        <v>44927</v>
      </c>
      <c r="H3" s="70" t="s">
        <v>33</v>
      </c>
      <c r="I3" s="98"/>
      <c r="J3" s="98"/>
      <c r="K3" s="98"/>
      <c r="L3" s="17"/>
      <c r="M3" s="17"/>
      <c r="N3" s="95"/>
      <c r="O3" s="95"/>
    </row>
    <row r="4" spans="1:18" s="18" customFormat="1" ht="18.75" customHeight="1" x14ac:dyDescent="0.25">
      <c r="A4" s="17"/>
      <c r="B4" s="17"/>
      <c r="C4" s="17"/>
      <c r="D4" s="17"/>
      <c r="E4" s="70"/>
      <c r="F4" s="70"/>
      <c r="G4" s="100" t="s">
        <v>60</v>
      </c>
      <c r="H4" s="100"/>
      <c r="I4" s="100"/>
      <c r="J4" s="100"/>
      <c r="K4" s="100"/>
      <c r="L4" s="17"/>
      <c r="M4" s="17"/>
    </row>
    <row r="5" spans="1:18" ht="12" customHeight="1" x14ac:dyDescent="0.2">
      <c r="A5" s="96" t="s">
        <v>34</v>
      </c>
      <c r="B5" s="96"/>
      <c r="C5" s="96"/>
      <c r="D5" s="97">
        <v>9</v>
      </c>
      <c r="E5" s="7"/>
      <c r="F5" s="7"/>
      <c r="G5" s="100"/>
      <c r="H5" s="100"/>
      <c r="I5" s="100"/>
      <c r="J5" s="100"/>
      <c r="K5" s="100"/>
      <c r="L5" s="22"/>
      <c r="M5" s="22"/>
      <c r="N5" s="35" t="s">
        <v>30</v>
      </c>
      <c r="O5" s="36">
        <f>Data!E6</f>
        <v>335.7</v>
      </c>
    </row>
    <row r="6" spans="1:18" ht="11.25" customHeight="1" x14ac:dyDescent="0.2">
      <c r="A6" s="96"/>
      <c r="B6" s="96"/>
      <c r="C6" s="96"/>
      <c r="D6" s="97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8" ht="6" customHeight="1" x14ac:dyDescent="0.2">
      <c r="A7" s="61"/>
      <c r="B7" s="61"/>
      <c r="C7" s="61"/>
      <c r="D7" s="38" t="s">
        <v>35</v>
      </c>
      <c r="E7" s="62"/>
      <c r="F7" s="62"/>
      <c r="G7" s="63"/>
      <c r="H7" s="64">
        <v>12</v>
      </c>
      <c r="I7" s="61"/>
      <c r="J7" s="61"/>
      <c r="K7" s="65"/>
      <c r="L7" s="64">
        <v>365</v>
      </c>
      <c r="M7" s="64"/>
      <c r="N7" s="65"/>
      <c r="O7" s="65"/>
    </row>
    <row r="8" spans="1:18" s="9" customFormat="1" ht="36" customHeight="1" x14ac:dyDescent="0.25">
      <c r="A8" s="94" t="s">
        <v>1</v>
      </c>
      <c r="B8" s="94" t="s">
        <v>2</v>
      </c>
      <c r="C8" s="94" t="s">
        <v>3</v>
      </c>
      <c r="D8" s="93" t="s">
        <v>6</v>
      </c>
      <c r="E8" s="93"/>
      <c r="F8" s="93"/>
      <c r="G8" s="93"/>
      <c r="H8" s="90" t="str">
        <f>CONCATENATE("MENSILE - MONATLICH  
(",H7," mesi/Monate)")</f>
        <v>MENSILE - MONATLICH  
(12 mesi/Monate)</v>
      </c>
      <c r="I8" s="91"/>
      <c r="J8" s="91"/>
      <c r="K8" s="92"/>
      <c r="L8" s="90" t="str">
        <f>CONCATENATE("GIORNALIERO - TÄGLICH  
(",L7," giorni/Tage)")</f>
        <v>GIORNALIERO - TÄGLICH  
(365 giorni/Tage)</v>
      </c>
      <c r="M8" s="91"/>
      <c r="N8" s="91"/>
      <c r="O8" s="92"/>
    </row>
    <row r="9" spans="1:18" s="10" customFormat="1" ht="27" customHeight="1" x14ac:dyDescent="0.25">
      <c r="A9" s="94"/>
      <c r="B9" s="94"/>
      <c r="C9" s="94"/>
      <c r="D9" s="88" t="s">
        <v>4</v>
      </c>
      <c r="E9" s="88" t="s">
        <v>5</v>
      </c>
      <c r="F9" s="74" t="s">
        <v>55</v>
      </c>
      <c r="G9" s="88" t="s">
        <v>9</v>
      </c>
      <c r="H9" s="88" t="s">
        <v>4</v>
      </c>
      <c r="I9" s="88" t="s">
        <v>5</v>
      </c>
      <c r="J9" s="67" t="str">
        <f>F9</f>
        <v>A</v>
      </c>
      <c r="K9" s="88" t="s">
        <v>9</v>
      </c>
      <c r="L9" s="88" t="s">
        <v>4</v>
      </c>
      <c r="M9" s="88" t="s">
        <v>5</v>
      </c>
      <c r="N9" s="67" t="str">
        <f>F9</f>
        <v>A</v>
      </c>
      <c r="O9" s="88" t="s">
        <v>9</v>
      </c>
    </row>
    <row r="10" spans="1:18" ht="14.1" customHeight="1" x14ac:dyDescent="0.2">
      <c r="A10" s="11" t="s">
        <v>7</v>
      </c>
      <c r="B10" s="11">
        <v>0</v>
      </c>
      <c r="C10" s="11">
        <v>0</v>
      </c>
      <c r="D10" s="72">
        <v>22388.89</v>
      </c>
      <c r="E10" s="73">
        <v>13635.52</v>
      </c>
      <c r="F10" s="54">
        <f>IF($F$9="A",Data!$N$6,IF($F$9="B",Data!$N$7,IF($F$9="C",Data!$N$8,IF($F$9="D",Data!$N$9,0))))</f>
        <v>1062.96</v>
      </c>
      <c r="G10" s="57">
        <f>SUM(D10:F10)</f>
        <v>37087.370000000003</v>
      </c>
      <c r="H10" s="58">
        <f t="shared" ref="H10:H54" si="0">D10/$H$7</f>
        <v>1865.7408333333333</v>
      </c>
      <c r="I10" s="58">
        <f>E10/$H$7</f>
        <v>1136.2933333333333</v>
      </c>
      <c r="J10" s="58">
        <f>$F$10/12</f>
        <v>88.58</v>
      </c>
      <c r="K10" s="57">
        <f>SUM(H10:J10)</f>
        <v>3090.6141666666663</v>
      </c>
      <c r="L10" s="55">
        <f t="shared" ref="L10:L53" si="1">D10/$L$7</f>
        <v>61.339424657534245</v>
      </c>
      <c r="M10" s="55">
        <f t="shared" ref="M10:M54" si="2">E10/$L$7</f>
        <v>37.357589041095892</v>
      </c>
      <c r="N10" s="55">
        <f>$F$10/$L$7</f>
        <v>2.912219178082192</v>
      </c>
      <c r="O10" s="56">
        <f>SUM(L10:N10)</f>
        <v>101.60923287671234</v>
      </c>
    </row>
    <row r="11" spans="1:18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23732.223399999999</v>
      </c>
      <c r="E11" s="59">
        <f t="shared" ref="E11:E54" si="3">E10</f>
        <v>13635.52</v>
      </c>
      <c r="F11" s="54">
        <f>IF($F$9="A",Data!$N$6,IF($F$9="B",Data!$N$7,IF($F$9="C",Data!$N$8,IF($F$9="D",Data!$N$9,0))))</f>
        <v>1062.96</v>
      </c>
      <c r="G11" s="57">
        <f t="shared" ref="G11:G54" si="4">SUM(D11:F11)</f>
        <v>38430.703399999999</v>
      </c>
      <c r="H11" s="58">
        <f t="shared" si="0"/>
        <v>1977.6852833333332</v>
      </c>
      <c r="I11" s="58">
        <f t="shared" ref="I11:I54" si="5">E11/$H$7</f>
        <v>1136.2933333333333</v>
      </c>
      <c r="J11" s="58">
        <f t="shared" ref="J11:J54" si="6">$F$10/12</f>
        <v>88.58</v>
      </c>
      <c r="K11" s="57">
        <f t="shared" ref="K11:K54" si="7">SUM(H11:J11)</f>
        <v>3202.5586166666662</v>
      </c>
      <c r="L11" s="55">
        <f t="shared" si="1"/>
        <v>65.019790136986302</v>
      </c>
      <c r="M11" s="55">
        <f t="shared" si="2"/>
        <v>37.357589041095892</v>
      </c>
      <c r="N11" s="55">
        <f t="shared" ref="N11:N53" si="8">$F$10/$L$7</f>
        <v>2.912219178082192</v>
      </c>
      <c r="O11" s="56">
        <f>SUM(L11:N11)</f>
        <v>105.28959835616439</v>
      </c>
      <c r="P11" s="76"/>
      <c r="R11" s="66"/>
    </row>
    <row r="12" spans="1:18" ht="14.1" customHeight="1" x14ac:dyDescent="0.2">
      <c r="A12" s="11"/>
      <c r="B12" s="11">
        <v>2</v>
      </c>
      <c r="C12" s="11">
        <v>0</v>
      </c>
      <c r="D12" s="59">
        <f>$D$10*1.12</f>
        <v>25075.556800000002</v>
      </c>
      <c r="E12" s="59">
        <f t="shared" si="3"/>
        <v>13635.52</v>
      </c>
      <c r="F12" s="54">
        <f>IF($F$9="A",Data!$N$6,IF($F$9="B",Data!$N$7,IF($F$9="C",Data!$N$8,IF($F$9="D",Data!$N$9,0))))</f>
        <v>1062.96</v>
      </c>
      <c r="G12" s="57">
        <f t="shared" si="4"/>
        <v>39774.036800000002</v>
      </c>
      <c r="H12" s="58">
        <f t="shared" si="0"/>
        <v>2089.6297333333337</v>
      </c>
      <c r="I12" s="58">
        <f t="shared" si="5"/>
        <v>1136.2933333333333</v>
      </c>
      <c r="J12" s="58">
        <f t="shared" si="6"/>
        <v>88.58</v>
      </c>
      <c r="K12" s="57">
        <f t="shared" si="7"/>
        <v>3314.5030666666671</v>
      </c>
      <c r="L12" s="55">
        <f t="shared" si="1"/>
        <v>68.700155616438366</v>
      </c>
      <c r="M12" s="55">
        <f t="shared" si="2"/>
        <v>37.357589041095892</v>
      </c>
      <c r="N12" s="55">
        <f t="shared" si="8"/>
        <v>2.912219178082192</v>
      </c>
      <c r="O12" s="56">
        <f t="shared" ref="O12:O53" si="9">SUM(L12:N12)</f>
        <v>108.96996383561645</v>
      </c>
    </row>
    <row r="13" spans="1:18" ht="14.1" customHeight="1" x14ac:dyDescent="0.2">
      <c r="A13" s="11"/>
      <c r="B13" s="11">
        <v>3</v>
      </c>
      <c r="C13" s="11">
        <v>0</v>
      </c>
      <c r="D13" s="59">
        <f>$D$10*1.18</f>
        <v>26418.890199999998</v>
      </c>
      <c r="E13" s="59">
        <f t="shared" si="3"/>
        <v>13635.52</v>
      </c>
      <c r="F13" s="54">
        <f>IF($F$9="A",Data!$N$6,IF($F$9="B",Data!$N$7,IF($F$9="C",Data!$N$8,IF($F$9="D",Data!$N$9,0))))</f>
        <v>1062.96</v>
      </c>
      <c r="G13" s="57">
        <f t="shared" si="4"/>
        <v>41117.370199999998</v>
      </c>
      <c r="H13" s="58">
        <f t="shared" si="0"/>
        <v>2201.5741833333332</v>
      </c>
      <c r="I13" s="58">
        <f t="shared" si="5"/>
        <v>1136.2933333333333</v>
      </c>
      <c r="J13" s="58">
        <f t="shared" si="6"/>
        <v>88.58</v>
      </c>
      <c r="K13" s="57">
        <f>SUM(H13:J13)</f>
        <v>3426.4475166666662</v>
      </c>
      <c r="L13" s="55">
        <f t="shared" si="1"/>
        <v>72.380521095890401</v>
      </c>
      <c r="M13" s="55">
        <f t="shared" si="2"/>
        <v>37.357589041095892</v>
      </c>
      <c r="N13" s="55">
        <f t="shared" si="8"/>
        <v>2.912219178082192</v>
      </c>
      <c r="O13" s="56">
        <f t="shared" si="9"/>
        <v>112.65032931506849</v>
      </c>
    </row>
    <row r="14" spans="1:18" ht="14.1" customHeight="1" x14ac:dyDescent="0.2">
      <c r="A14" s="11" t="s">
        <v>8</v>
      </c>
      <c r="B14" s="11">
        <v>0</v>
      </c>
      <c r="C14" s="11">
        <v>0</v>
      </c>
      <c r="D14" s="72">
        <v>29843.78</v>
      </c>
      <c r="E14" s="73">
        <f t="shared" si="3"/>
        <v>13635.52</v>
      </c>
      <c r="F14" s="54">
        <f>IF($F$9="A",Data!$N$6,IF($F$9="B",Data!$N$7,IF($F$9="C",Data!$N$8,IF($F$9="D",Data!$N$9,0))))</f>
        <v>1062.96</v>
      </c>
      <c r="G14" s="57">
        <f t="shared" si="4"/>
        <v>44542.26</v>
      </c>
      <c r="H14" s="58">
        <f t="shared" si="0"/>
        <v>2486.9816666666666</v>
      </c>
      <c r="I14" s="58">
        <f t="shared" si="5"/>
        <v>1136.2933333333333</v>
      </c>
      <c r="J14" s="58">
        <f t="shared" si="6"/>
        <v>88.58</v>
      </c>
      <c r="K14" s="57">
        <f t="shared" si="7"/>
        <v>3711.8549999999996</v>
      </c>
      <c r="L14" s="55">
        <f t="shared" si="1"/>
        <v>81.763780821917805</v>
      </c>
      <c r="M14" s="55">
        <f t="shared" si="2"/>
        <v>37.357589041095892</v>
      </c>
      <c r="N14" s="55">
        <f t="shared" si="8"/>
        <v>2.912219178082192</v>
      </c>
      <c r="O14" s="56">
        <f>SUM(L14:N14)</f>
        <v>122.03358904109589</v>
      </c>
    </row>
    <row r="15" spans="1:18" ht="14.1" customHeight="1" x14ac:dyDescent="0.2">
      <c r="A15" s="23">
        <v>0.03</v>
      </c>
      <c r="B15" s="11"/>
      <c r="C15" s="11">
        <v>1</v>
      </c>
      <c r="D15" s="59">
        <f>$D$14+$D$14*$A$15*C15</f>
        <v>30739.093399999998</v>
      </c>
      <c r="E15" s="59">
        <f t="shared" si="3"/>
        <v>13635.52</v>
      </c>
      <c r="F15" s="54">
        <f>IF($F$9="A",Data!$N$6,IF($F$9="B",Data!$N$7,IF($F$9="C",Data!$N$8,IF($F$9="D",Data!$N$9,0))))</f>
        <v>1062.96</v>
      </c>
      <c r="G15" s="57">
        <f t="shared" si="4"/>
        <v>45437.573400000001</v>
      </c>
      <c r="H15" s="58">
        <f t="shared" si="0"/>
        <v>2561.5911166666665</v>
      </c>
      <c r="I15" s="58">
        <f t="shared" si="5"/>
        <v>1136.2933333333333</v>
      </c>
      <c r="J15" s="58">
        <f t="shared" si="6"/>
        <v>88.58</v>
      </c>
      <c r="K15" s="57">
        <f t="shared" si="7"/>
        <v>3786.4644499999995</v>
      </c>
      <c r="L15" s="55">
        <f t="shared" si="1"/>
        <v>84.216694246575344</v>
      </c>
      <c r="M15" s="55">
        <f t="shared" si="2"/>
        <v>37.357589041095892</v>
      </c>
      <c r="N15" s="55">
        <f t="shared" si="8"/>
        <v>2.912219178082192</v>
      </c>
      <c r="O15" s="56">
        <f>SUM(L15:N15)</f>
        <v>124.48650246575343</v>
      </c>
    </row>
    <row r="16" spans="1:18" ht="14.1" customHeight="1" x14ac:dyDescent="0.2">
      <c r="A16" s="11"/>
      <c r="B16" s="11"/>
      <c r="C16" s="11">
        <v>2</v>
      </c>
      <c r="D16" s="59">
        <f t="shared" ref="D16:D54" si="10">$D$14+$D$14*$A$15*C16</f>
        <v>31634.406799999997</v>
      </c>
      <c r="E16" s="59">
        <f t="shared" si="3"/>
        <v>13635.52</v>
      </c>
      <c r="F16" s="54">
        <f>IF($F$9="A",Data!$N$6,IF($F$9="B",Data!$N$7,IF($F$9="C",Data!$N$8,IF($F$9="D",Data!$N$9,0))))</f>
        <v>1062.96</v>
      </c>
      <c r="G16" s="57">
        <f t="shared" si="4"/>
        <v>46332.8868</v>
      </c>
      <c r="H16" s="58">
        <f t="shared" si="0"/>
        <v>2636.2005666666664</v>
      </c>
      <c r="I16" s="58">
        <f t="shared" si="5"/>
        <v>1136.2933333333333</v>
      </c>
      <c r="J16" s="58">
        <f t="shared" si="6"/>
        <v>88.58</v>
      </c>
      <c r="K16" s="57">
        <f t="shared" si="7"/>
        <v>3861.0738999999994</v>
      </c>
      <c r="L16" s="55">
        <f t="shared" si="1"/>
        <v>86.669607671232868</v>
      </c>
      <c r="M16" s="55">
        <f t="shared" si="2"/>
        <v>37.357589041095892</v>
      </c>
      <c r="N16" s="55">
        <f t="shared" si="8"/>
        <v>2.912219178082192</v>
      </c>
      <c r="O16" s="56">
        <f t="shared" si="9"/>
        <v>126.93941589041096</v>
      </c>
    </row>
    <row r="17" spans="1:15" ht="14.1" customHeight="1" x14ac:dyDescent="0.2">
      <c r="A17" s="11"/>
      <c r="B17" s="11"/>
      <c r="C17" s="11">
        <v>3</v>
      </c>
      <c r="D17" s="59">
        <f t="shared" si="10"/>
        <v>32529.7202</v>
      </c>
      <c r="E17" s="59">
        <f t="shared" si="3"/>
        <v>13635.52</v>
      </c>
      <c r="F17" s="54">
        <f>IF($F$9="A",Data!$N$6,IF($F$9="B",Data!$N$7,IF($F$9="C",Data!$N$8,IF($F$9="D",Data!$N$9,0))))</f>
        <v>1062.96</v>
      </c>
      <c r="G17" s="57">
        <f t="shared" si="4"/>
        <v>47228.200199999999</v>
      </c>
      <c r="H17" s="58">
        <f t="shared" si="0"/>
        <v>2710.8100166666668</v>
      </c>
      <c r="I17" s="58">
        <f t="shared" si="5"/>
        <v>1136.2933333333333</v>
      </c>
      <c r="J17" s="58">
        <f t="shared" si="6"/>
        <v>88.58</v>
      </c>
      <c r="K17" s="57">
        <f t="shared" si="7"/>
        <v>3935.6833500000002</v>
      </c>
      <c r="L17" s="55">
        <f t="shared" si="1"/>
        <v>89.122521095890406</v>
      </c>
      <c r="M17" s="55">
        <f t="shared" si="2"/>
        <v>37.357589041095892</v>
      </c>
      <c r="N17" s="55">
        <f t="shared" si="8"/>
        <v>2.912219178082192</v>
      </c>
      <c r="O17" s="56">
        <f t="shared" si="9"/>
        <v>129.39232931506848</v>
      </c>
    </row>
    <row r="18" spans="1:15" ht="14.1" customHeight="1" x14ac:dyDescent="0.2">
      <c r="A18" s="11"/>
      <c r="B18" s="11"/>
      <c r="C18" s="11">
        <v>4</v>
      </c>
      <c r="D18" s="59">
        <f t="shared" si="10"/>
        <v>33425.033599999995</v>
      </c>
      <c r="E18" s="59">
        <f t="shared" si="3"/>
        <v>13635.52</v>
      </c>
      <c r="F18" s="54">
        <f>IF($F$9="A",Data!$N$6,IF($F$9="B",Data!$N$7,IF($F$9="C",Data!$N$8,IF($F$9="D",Data!$N$9,0))))</f>
        <v>1062.96</v>
      </c>
      <c r="G18" s="57">
        <f t="shared" si="4"/>
        <v>48123.513599999998</v>
      </c>
      <c r="H18" s="58">
        <f t="shared" si="0"/>
        <v>2785.4194666666663</v>
      </c>
      <c r="I18" s="58">
        <f t="shared" si="5"/>
        <v>1136.2933333333333</v>
      </c>
      <c r="J18" s="58">
        <f t="shared" si="6"/>
        <v>88.58</v>
      </c>
      <c r="K18" s="57">
        <f t="shared" si="7"/>
        <v>4010.2927999999993</v>
      </c>
      <c r="L18" s="55">
        <f t="shared" si="1"/>
        <v>91.57543452054793</v>
      </c>
      <c r="M18" s="55">
        <f t="shared" si="2"/>
        <v>37.357589041095892</v>
      </c>
      <c r="N18" s="55">
        <f t="shared" si="8"/>
        <v>2.912219178082192</v>
      </c>
      <c r="O18" s="56">
        <f t="shared" si="9"/>
        <v>131.84524273972602</v>
      </c>
    </row>
    <row r="19" spans="1:15" ht="14.1" customHeight="1" x14ac:dyDescent="0.2">
      <c r="A19" s="11"/>
      <c r="B19" s="11"/>
      <c r="C19" s="11">
        <v>5</v>
      </c>
      <c r="D19" s="59">
        <f t="shared" si="10"/>
        <v>34320.346999999994</v>
      </c>
      <c r="E19" s="59">
        <f t="shared" si="3"/>
        <v>13635.52</v>
      </c>
      <c r="F19" s="54">
        <f>IF($F$9="A",Data!$N$6,IF($F$9="B",Data!$N$7,IF($F$9="C",Data!$N$8,IF($F$9="D",Data!$N$9,0))))</f>
        <v>1062.96</v>
      </c>
      <c r="G19" s="57">
        <f t="shared" si="4"/>
        <v>49018.826999999997</v>
      </c>
      <c r="H19" s="58">
        <f t="shared" si="0"/>
        <v>2860.0289166666662</v>
      </c>
      <c r="I19" s="58">
        <f t="shared" si="5"/>
        <v>1136.2933333333333</v>
      </c>
      <c r="J19" s="58">
        <f t="shared" si="6"/>
        <v>88.58</v>
      </c>
      <c r="K19" s="57">
        <f t="shared" si="7"/>
        <v>4084.9022499999992</v>
      </c>
      <c r="L19" s="55">
        <f t="shared" si="1"/>
        <v>94.028347945205468</v>
      </c>
      <c r="M19" s="55">
        <f t="shared" si="2"/>
        <v>37.357589041095892</v>
      </c>
      <c r="N19" s="55">
        <f t="shared" si="8"/>
        <v>2.912219178082192</v>
      </c>
      <c r="O19" s="56">
        <f>SUM(L19:N19)</f>
        <v>134.29815616438356</v>
      </c>
    </row>
    <row r="20" spans="1:15" ht="14.1" customHeight="1" x14ac:dyDescent="0.2">
      <c r="A20" s="11"/>
      <c r="B20" s="11"/>
      <c r="C20" s="11">
        <v>6</v>
      </c>
      <c r="D20" s="59">
        <f t="shared" si="10"/>
        <v>35215.660400000001</v>
      </c>
      <c r="E20" s="59">
        <f t="shared" si="3"/>
        <v>13635.52</v>
      </c>
      <c r="F20" s="54">
        <f>IF($F$9="A",Data!$N$6,IF($F$9="B",Data!$N$7,IF($F$9="C",Data!$N$8,IF($F$9="D",Data!$N$9,0))))</f>
        <v>1062.96</v>
      </c>
      <c r="G20" s="57">
        <f t="shared" si="4"/>
        <v>49914.140399999997</v>
      </c>
      <c r="H20" s="58">
        <f t="shared" si="0"/>
        <v>2934.6383666666666</v>
      </c>
      <c r="I20" s="58">
        <f t="shared" si="5"/>
        <v>1136.2933333333333</v>
      </c>
      <c r="J20" s="58">
        <f t="shared" si="6"/>
        <v>88.58</v>
      </c>
      <c r="K20" s="57">
        <f t="shared" si="7"/>
        <v>4159.5117</v>
      </c>
      <c r="L20" s="55">
        <f t="shared" si="1"/>
        <v>96.48126136986302</v>
      </c>
      <c r="M20" s="55">
        <f t="shared" si="2"/>
        <v>37.357589041095892</v>
      </c>
      <c r="N20" s="55">
        <f t="shared" si="8"/>
        <v>2.912219178082192</v>
      </c>
      <c r="O20" s="56">
        <f t="shared" si="9"/>
        <v>136.75106958904109</v>
      </c>
    </row>
    <row r="21" spans="1:15" ht="14.1" customHeight="1" x14ac:dyDescent="0.2">
      <c r="A21" s="11"/>
      <c r="B21" s="11"/>
      <c r="C21" s="11">
        <v>7</v>
      </c>
      <c r="D21" s="59">
        <f t="shared" si="10"/>
        <v>36110.9738</v>
      </c>
      <c r="E21" s="59">
        <f t="shared" si="3"/>
        <v>13635.52</v>
      </c>
      <c r="F21" s="54">
        <f>IF($F$9="A",Data!$N$6,IF($F$9="B",Data!$N$7,IF($F$9="C",Data!$N$8,IF($F$9="D",Data!$N$9,0))))</f>
        <v>1062.96</v>
      </c>
      <c r="G21" s="57">
        <f t="shared" si="4"/>
        <v>50809.453799999996</v>
      </c>
      <c r="H21" s="58">
        <f t="shared" si="0"/>
        <v>3009.2478166666665</v>
      </c>
      <c r="I21" s="58">
        <f t="shared" si="5"/>
        <v>1136.2933333333333</v>
      </c>
      <c r="J21" s="58">
        <f t="shared" si="6"/>
        <v>88.58</v>
      </c>
      <c r="K21" s="57">
        <f t="shared" si="7"/>
        <v>4234.1211499999999</v>
      </c>
      <c r="L21" s="55">
        <f t="shared" si="1"/>
        <v>98.934174794520544</v>
      </c>
      <c r="M21" s="55">
        <f t="shared" si="2"/>
        <v>37.357589041095892</v>
      </c>
      <c r="N21" s="55">
        <f t="shared" si="8"/>
        <v>2.912219178082192</v>
      </c>
      <c r="O21" s="56">
        <f t="shared" si="9"/>
        <v>139.20398301369863</v>
      </c>
    </row>
    <row r="22" spans="1:15" ht="14.1" customHeight="1" x14ac:dyDescent="0.2">
      <c r="A22" s="11"/>
      <c r="B22" s="11"/>
      <c r="C22" s="11">
        <v>8</v>
      </c>
      <c r="D22" s="59">
        <f t="shared" si="10"/>
        <v>37006.287199999999</v>
      </c>
      <c r="E22" s="59">
        <f t="shared" si="3"/>
        <v>13635.52</v>
      </c>
      <c r="F22" s="54">
        <f>IF($F$9="A",Data!$N$6,IF($F$9="B",Data!$N$7,IF($F$9="C",Data!$N$8,IF($F$9="D",Data!$N$9,0))))</f>
        <v>1062.96</v>
      </c>
      <c r="G22" s="57">
        <f t="shared" si="4"/>
        <v>51704.767199999995</v>
      </c>
      <c r="H22" s="58">
        <f t="shared" si="0"/>
        <v>3083.8572666666664</v>
      </c>
      <c r="I22" s="58">
        <f t="shared" si="5"/>
        <v>1136.2933333333333</v>
      </c>
      <c r="J22" s="58">
        <f t="shared" si="6"/>
        <v>88.58</v>
      </c>
      <c r="K22" s="57">
        <f t="shared" si="7"/>
        <v>4308.7305999999999</v>
      </c>
      <c r="L22" s="55">
        <f t="shared" si="1"/>
        <v>101.38708821917808</v>
      </c>
      <c r="M22" s="55">
        <f t="shared" si="2"/>
        <v>37.357589041095892</v>
      </c>
      <c r="N22" s="55">
        <f t="shared" si="8"/>
        <v>2.912219178082192</v>
      </c>
      <c r="O22" s="56">
        <f t="shared" si="9"/>
        <v>141.65689643835617</v>
      </c>
    </row>
    <row r="23" spans="1:15" ht="14.1" customHeight="1" x14ac:dyDescent="0.2">
      <c r="A23" s="11"/>
      <c r="B23" s="11"/>
      <c r="C23" s="11">
        <v>9</v>
      </c>
      <c r="D23" s="59">
        <f t="shared" si="10"/>
        <v>37901.600599999998</v>
      </c>
      <c r="E23" s="59">
        <f t="shared" si="3"/>
        <v>13635.52</v>
      </c>
      <c r="F23" s="54">
        <f>IF($F$9="A",Data!$N$6,IF($F$9="B",Data!$N$7,IF($F$9="C",Data!$N$8,IF($F$9="D",Data!$N$9,0))))</f>
        <v>1062.96</v>
      </c>
      <c r="G23" s="57">
        <f t="shared" si="4"/>
        <v>52600.080599999994</v>
      </c>
      <c r="H23" s="58">
        <f t="shared" si="0"/>
        <v>3158.4667166666663</v>
      </c>
      <c r="I23" s="58">
        <f t="shared" si="5"/>
        <v>1136.2933333333333</v>
      </c>
      <c r="J23" s="58">
        <f t="shared" si="6"/>
        <v>88.58</v>
      </c>
      <c r="K23" s="57">
        <f t="shared" si="7"/>
        <v>4383.3400499999998</v>
      </c>
      <c r="L23" s="55">
        <f t="shared" si="1"/>
        <v>103.84000164383561</v>
      </c>
      <c r="M23" s="55">
        <f t="shared" si="2"/>
        <v>37.357589041095892</v>
      </c>
      <c r="N23" s="55">
        <f t="shared" si="8"/>
        <v>2.912219178082192</v>
      </c>
      <c r="O23" s="56">
        <f t="shared" si="9"/>
        <v>144.10980986301368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38796.913999999997</v>
      </c>
      <c r="E24" s="59">
        <f t="shared" si="3"/>
        <v>13635.52</v>
      </c>
      <c r="F24" s="54">
        <f>IF($F$9="A",Data!$N$6,IF($F$9="B",Data!$N$7,IF($F$9="C",Data!$N$8,IF($F$9="D",Data!$N$9,0))))</f>
        <v>1062.96</v>
      </c>
      <c r="G24" s="57">
        <f t="shared" si="4"/>
        <v>53495.393999999993</v>
      </c>
      <c r="H24" s="58">
        <f t="shared" si="0"/>
        <v>3233.0761666666663</v>
      </c>
      <c r="I24" s="58">
        <f t="shared" si="5"/>
        <v>1136.2933333333333</v>
      </c>
      <c r="J24" s="58">
        <f t="shared" si="6"/>
        <v>88.58</v>
      </c>
      <c r="K24" s="57">
        <f t="shared" si="7"/>
        <v>4457.9494999999997</v>
      </c>
      <c r="L24" s="55">
        <f t="shared" si="1"/>
        <v>106.29291506849314</v>
      </c>
      <c r="M24" s="55">
        <f t="shared" si="2"/>
        <v>37.357589041095892</v>
      </c>
      <c r="N24" s="55">
        <f t="shared" si="8"/>
        <v>2.912219178082192</v>
      </c>
      <c r="O24" s="56">
        <f t="shared" si="9"/>
        <v>146.56272328767122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39692.227399999996</v>
      </c>
      <c r="E25" s="59">
        <f t="shared" si="3"/>
        <v>13635.52</v>
      </c>
      <c r="F25" s="54">
        <f>IF($F$9="A",Data!$N$6,IF($F$9="B",Data!$N$7,IF($F$9="C",Data!$N$8,IF($F$9="D",Data!$N$9,0))))</f>
        <v>1062.96</v>
      </c>
      <c r="G25" s="57">
        <f t="shared" si="4"/>
        <v>54390.707399999992</v>
      </c>
      <c r="H25" s="58">
        <f t="shared" si="0"/>
        <v>3307.6856166666662</v>
      </c>
      <c r="I25" s="58">
        <f t="shared" si="5"/>
        <v>1136.2933333333333</v>
      </c>
      <c r="J25" s="58">
        <f t="shared" si="6"/>
        <v>88.58</v>
      </c>
      <c r="K25" s="57">
        <f t="shared" si="7"/>
        <v>4532.5589499999996</v>
      </c>
      <c r="L25" s="55">
        <f t="shared" si="1"/>
        <v>108.74582849315067</v>
      </c>
      <c r="M25" s="55">
        <f t="shared" si="2"/>
        <v>37.357589041095892</v>
      </c>
      <c r="N25" s="55">
        <f t="shared" si="8"/>
        <v>2.912219178082192</v>
      </c>
      <c r="O25" s="56">
        <f t="shared" si="9"/>
        <v>149.01563671232873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40587.540799999995</v>
      </c>
      <c r="E26" s="59">
        <f t="shared" si="3"/>
        <v>13635.52</v>
      </c>
      <c r="F26" s="54">
        <f>IF($F$9="A",Data!$N$6,IF($F$9="B",Data!$N$7,IF($F$9="C",Data!$N$8,IF($F$9="D",Data!$N$9,0))))</f>
        <v>1062.96</v>
      </c>
      <c r="G26" s="57">
        <f t="shared" si="4"/>
        <v>55286.020799999991</v>
      </c>
      <c r="H26" s="58">
        <f t="shared" si="0"/>
        <v>3382.2950666666661</v>
      </c>
      <c r="I26" s="58">
        <f t="shared" si="5"/>
        <v>1136.2933333333333</v>
      </c>
      <c r="J26" s="58">
        <f t="shared" si="6"/>
        <v>88.58</v>
      </c>
      <c r="K26" s="57">
        <f t="shared" si="7"/>
        <v>4607.1683999999996</v>
      </c>
      <c r="L26" s="55">
        <f t="shared" si="1"/>
        <v>111.19874191780821</v>
      </c>
      <c r="M26" s="55">
        <f t="shared" si="2"/>
        <v>37.357589041095892</v>
      </c>
      <c r="N26" s="55">
        <f t="shared" si="8"/>
        <v>2.912219178082192</v>
      </c>
      <c r="O26" s="56">
        <f t="shared" si="9"/>
        <v>151.46855013698627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41482.854200000002</v>
      </c>
      <c r="E27" s="59">
        <f t="shared" si="3"/>
        <v>13635.52</v>
      </c>
      <c r="F27" s="54">
        <f>IF($F$9="A",Data!$N$6,IF($F$9="B",Data!$N$7,IF($F$9="C",Data!$N$8,IF($F$9="D",Data!$N$9,0))))</f>
        <v>1062.96</v>
      </c>
      <c r="G27" s="57">
        <f t="shared" si="4"/>
        <v>56181.334200000005</v>
      </c>
      <c r="H27" s="58">
        <f t="shared" si="0"/>
        <v>3456.904516666667</v>
      </c>
      <c r="I27" s="58">
        <f t="shared" si="5"/>
        <v>1136.2933333333333</v>
      </c>
      <c r="J27" s="58">
        <f t="shared" si="6"/>
        <v>88.58</v>
      </c>
      <c r="K27" s="57">
        <f t="shared" si="7"/>
        <v>4681.7778500000004</v>
      </c>
      <c r="L27" s="55">
        <f t="shared" si="1"/>
        <v>113.65165534246576</v>
      </c>
      <c r="M27" s="55">
        <f t="shared" si="2"/>
        <v>37.357589041095892</v>
      </c>
      <c r="N27" s="55">
        <f t="shared" si="8"/>
        <v>2.912219178082192</v>
      </c>
      <c r="O27" s="56">
        <f t="shared" si="9"/>
        <v>153.92146356164383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42378.167600000001</v>
      </c>
      <c r="E28" s="59">
        <f t="shared" si="3"/>
        <v>13635.52</v>
      </c>
      <c r="F28" s="54">
        <f>IF($F$9="A",Data!$N$6,IF($F$9="B",Data!$N$7,IF($F$9="C",Data!$N$8,IF($F$9="D",Data!$N$9,0))))</f>
        <v>1062.96</v>
      </c>
      <c r="G28" s="57">
        <f t="shared" si="4"/>
        <v>57076.647600000004</v>
      </c>
      <c r="H28" s="58">
        <f t="shared" si="0"/>
        <v>3531.5139666666669</v>
      </c>
      <c r="I28" s="58">
        <f t="shared" si="5"/>
        <v>1136.2933333333333</v>
      </c>
      <c r="J28" s="58">
        <f t="shared" si="6"/>
        <v>88.58</v>
      </c>
      <c r="K28" s="57">
        <f t="shared" si="7"/>
        <v>4756.3873000000003</v>
      </c>
      <c r="L28" s="55">
        <f t="shared" si="1"/>
        <v>116.10456876712328</v>
      </c>
      <c r="M28" s="55">
        <f t="shared" si="2"/>
        <v>37.357589041095892</v>
      </c>
      <c r="N28" s="55">
        <f t="shared" si="8"/>
        <v>2.912219178082192</v>
      </c>
      <c r="O28" s="56">
        <f t="shared" si="9"/>
        <v>156.37437698630134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43273.481</v>
      </c>
      <c r="E29" s="59">
        <f t="shared" si="3"/>
        <v>13635.52</v>
      </c>
      <c r="F29" s="54">
        <f>IF($F$9="A",Data!$N$6,IF($F$9="B",Data!$N$7,IF($F$9="C",Data!$N$8,IF($F$9="D",Data!$N$9,0))))</f>
        <v>1062.96</v>
      </c>
      <c r="G29" s="57">
        <f t="shared" si="4"/>
        <v>57971.961000000003</v>
      </c>
      <c r="H29" s="58">
        <f t="shared" si="0"/>
        <v>3606.1234166666668</v>
      </c>
      <c r="I29" s="58">
        <f t="shared" si="5"/>
        <v>1136.2933333333333</v>
      </c>
      <c r="J29" s="58">
        <f t="shared" si="6"/>
        <v>88.58</v>
      </c>
      <c r="K29" s="57">
        <f t="shared" si="7"/>
        <v>4830.9967500000002</v>
      </c>
      <c r="L29" s="55">
        <f t="shared" si="1"/>
        <v>118.55748219178082</v>
      </c>
      <c r="M29" s="55">
        <f t="shared" si="2"/>
        <v>37.357589041095892</v>
      </c>
      <c r="N29" s="55">
        <f t="shared" si="8"/>
        <v>2.912219178082192</v>
      </c>
      <c r="O29" s="56">
        <f t="shared" si="9"/>
        <v>158.82729041095888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44168.794399999999</v>
      </c>
      <c r="E30" s="59">
        <f t="shared" si="3"/>
        <v>13635.52</v>
      </c>
      <c r="F30" s="54">
        <f>IF($F$9="A",Data!$N$6,IF($F$9="B",Data!$N$7,IF($F$9="C",Data!$N$8,IF($F$9="D",Data!$N$9,0))))</f>
        <v>1062.96</v>
      </c>
      <c r="G30" s="57">
        <f t="shared" si="4"/>
        <v>58867.274400000002</v>
      </c>
      <c r="H30" s="58">
        <f t="shared" si="0"/>
        <v>3680.7328666666667</v>
      </c>
      <c r="I30" s="58">
        <f t="shared" si="5"/>
        <v>1136.2933333333333</v>
      </c>
      <c r="J30" s="58">
        <f t="shared" si="6"/>
        <v>88.58</v>
      </c>
      <c r="K30" s="57">
        <f t="shared" si="7"/>
        <v>4905.6062000000002</v>
      </c>
      <c r="L30" s="55">
        <f t="shared" si="1"/>
        <v>121.01039561643836</v>
      </c>
      <c r="M30" s="55">
        <f t="shared" si="2"/>
        <v>37.357589041095892</v>
      </c>
      <c r="N30" s="55">
        <f t="shared" si="8"/>
        <v>2.912219178082192</v>
      </c>
      <c r="O30" s="56">
        <f t="shared" si="9"/>
        <v>161.28020383561642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45064.107799999998</v>
      </c>
      <c r="E31" s="59">
        <f t="shared" si="3"/>
        <v>13635.52</v>
      </c>
      <c r="F31" s="54">
        <f>IF($F$9="A",Data!$N$6,IF($F$9="B",Data!$N$7,IF($F$9="C",Data!$N$8,IF($F$9="D",Data!$N$9,0))))</f>
        <v>1062.96</v>
      </c>
      <c r="G31" s="57">
        <f t="shared" si="4"/>
        <v>59762.587800000001</v>
      </c>
      <c r="H31" s="58">
        <f t="shared" si="0"/>
        <v>3755.3423166666666</v>
      </c>
      <c r="I31" s="58">
        <f t="shared" si="5"/>
        <v>1136.2933333333333</v>
      </c>
      <c r="J31" s="58">
        <f t="shared" si="6"/>
        <v>88.58</v>
      </c>
      <c r="K31" s="57">
        <f t="shared" si="7"/>
        <v>4980.2156500000001</v>
      </c>
      <c r="L31" s="55">
        <f t="shared" si="1"/>
        <v>123.46330904109588</v>
      </c>
      <c r="M31" s="55">
        <f t="shared" si="2"/>
        <v>37.357589041095892</v>
      </c>
      <c r="N31" s="55">
        <f t="shared" si="8"/>
        <v>2.912219178082192</v>
      </c>
      <c r="O31" s="56">
        <f t="shared" si="9"/>
        <v>163.73311726027396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45959.421199999997</v>
      </c>
      <c r="E32" s="59">
        <f t="shared" si="3"/>
        <v>13635.52</v>
      </c>
      <c r="F32" s="54">
        <f>IF($F$9="A",Data!$N$6,IF($F$9="B",Data!$N$7,IF($F$9="C",Data!$N$8,IF($F$9="D",Data!$N$9,0))))</f>
        <v>1062.96</v>
      </c>
      <c r="G32" s="57">
        <f t="shared" si="4"/>
        <v>60657.9012</v>
      </c>
      <c r="H32" s="58">
        <f t="shared" si="0"/>
        <v>3829.9517666666666</v>
      </c>
      <c r="I32" s="58">
        <f t="shared" si="5"/>
        <v>1136.2933333333333</v>
      </c>
      <c r="J32" s="58">
        <f t="shared" si="6"/>
        <v>88.58</v>
      </c>
      <c r="K32" s="57">
        <f t="shared" si="7"/>
        <v>5054.8251</v>
      </c>
      <c r="L32" s="55">
        <f t="shared" si="1"/>
        <v>125.91622246575342</v>
      </c>
      <c r="M32" s="55">
        <f t="shared" si="2"/>
        <v>37.357589041095892</v>
      </c>
      <c r="N32" s="55">
        <f t="shared" si="8"/>
        <v>2.912219178082192</v>
      </c>
      <c r="O32" s="56">
        <f t="shared" si="9"/>
        <v>166.1860306849315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46854.734599999996</v>
      </c>
      <c r="E33" s="59">
        <f t="shared" si="3"/>
        <v>13635.52</v>
      </c>
      <c r="F33" s="54">
        <f>IF($F$9="A",Data!$N$6,IF($F$9="B",Data!$N$7,IF($F$9="C",Data!$N$8,IF($F$9="D",Data!$N$9,0))))</f>
        <v>1062.96</v>
      </c>
      <c r="G33" s="57">
        <f t="shared" si="4"/>
        <v>61553.214599999999</v>
      </c>
      <c r="H33" s="58">
        <f t="shared" si="0"/>
        <v>3904.5612166666665</v>
      </c>
      <c r="I33" s="58">
        <f t="shared" si="5"/>
        <v>1136.2933333333333</v>
      </c>
      <c r="J33" s="58">
        <f t="shared" si="6"/>
        <v>88.58</v>
      </c>
      <c r="K33" s="57">
        <f t="shared" si="7"/>
        <v>5129.4345499999999</v>
      </c>
      <c r="L33" s="55">
        <f t="shared" si="1"/>
        <v>128.36913589041094</v>
      </c>
      <c r="M33" s="55">
        <f t="shared" si="2"/>
        <v>37.357589041095892</v>
      </c>
      <c r="N33" s="55">
        <f t="shared" si="8"/>
        <v>2.912219178082192</v>
      </c>
      <c r="O33" s="56">
        <f t="shared" si="9"/>
        <v>168.63894410958903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47750.047999999995</v>
      </c>
      <c r="E34" s="59">
        <f t="shared" si="3"/>
        <v>13635.52</v>
      </c>
      <c r="F34" s="54">
        <f>IF($F$9="A",Data!$N$6,IF($F$9="B",Data!$N$7,IF($F$9="C",Data!$N$8,IF($F$9="D",Data!$N$9,0))))</f>
        <v>1062.96</v>
      </c>
      <c r="G34" s="57">
        <f t="shared" si="4"/>
        <v>62448.527999999998</v>
      </c>
      <c r="H34" s="58">
        <f t="shared" si="0"/>
        <v>3979.1706666666664</v>
      </c>
      <c r="I34" s="58">
        <f t="shared" si="5"/>
        <v>1136.2933333333333</v>
      </c>
      <c r="J34" s="58">
        <f t="shared" si="6"/>
        <v>88.58</v>
      </c>
      <c r="K34" s="57">
        <f t="shared" si="7"/>
        <v>5204.0439999999999</v>
      </c>
      <c r="L34" s="55">
        <f t="shared" si="1"/>
        <v>130.82204931506848</v>
      </c>
      <c r="M34" s="55">
        <f t="shared" si="2"/>
        <v>37.357589041095892</v>
      </c>
      <c r="N34" s="55">
        <f t="shared" si="8"/>
        <v>2.912219178082192</v>
      </c>
      <c r="O34" s="56">
        <f t="shared" si="9"/>
        <v>171.09185753424657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48645.361399999994</v>
      </c>
      <c r="E35" s="59">
        <f t="shared" si="3"/>
        <v>13635.52</v>
      </c>
      <c r="F35" s="54">
        <f>IF($F$9="A",Data!$N$6,IF($F$9="B",Data!$N$7,IF($F$9="C",Data!$N$8,IF($F$9="D",Data!$N$9,0))))</f>
        <v>1062.96</v>
      </c>
      <c r="G35" s="57">
        <f t="shared" si="4"/>
        <v>63343.841399999998</v>
      </c>
      <c r="H35" s="58">
        <f t="shared" si="0"/>
        <v>4053.7801166666663</v>
      </c>
      <c r="I35" s="58">
        <f t="shared" si="5"/>
        <v>1136.2933333333333</v>
      </c>
      <c r="J35" s="58">
        <f t="shared" si="6"/>
        <v>88.58</v>
      </c>
      <c r="K35" s="57">
        <f t="shared" si="7"/>
        <v>5278.6534499999998</v>
      </c>
      <c r="L35" s="55">
        <f t="shared" si="1"/>
        <v>133.27496273972602</v>
      </c>
      <c r="M35" s="55">
        <f t="shared" si="2"/>
        <v>37.357589041095892</v>
      </c>
      <c r="N35" s="55">
        <f t="shared" si="8"/>
        <v>2.912219178082192</v>
      </c>
      <c r="O35" s="56">
        <f t="shared" si="9"/>
        <v>173.54477095890411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49540.674799999993</v>
      </c>
      <c r="E36" s="59">
        <f t="shared" si="3"/>
        <v>13635.52</v>
      </c>
      <c r="F36" s="54">
        <f>IF($F$9="A",Data!$N$6,IF($F$9="B",Data!$N$7,IF($F$9="C",Data!$N$8,IF($F$9="D",Data!$N$9,0))))</f>
        <v>1062.96</v>
      </c>
      <c r="G36" s="57">
        <f t="shared" si="4"/>
        <v>64239.154799999997</v>
      </c>
      <c r="H36" s="58">
        <f t="shared" si="0"/>
        <v>4128.3895666666658</v>
      </c>
      <c r="I36" s="58">
        <f t="shared" si="5"/>
        <v>1136.2933333333333</v>
      </c>
      <c r="J36" s="58">
        <f t="shared" si="6"/>
        <v>88.58</v>
      </c>
      <c r="K36" s="57">
        <f t="shared" si="7"/>
        <v>5353.2628999999988</v>
      </c>
      <c r="L36" s="55">
        <f t="shared" si="1"/>
        <v>135.72787616438353</v>
      </c>
      <c r="M36" s="55">
        <f t="shared" si="2"/>
        <v>37.357589041095892</v>
      </c>
      <c r="N36" s="55">
        <f t="shared" si="8"/>
        <v>2.912219178082192</v>
      </c>
      <c r="O36" s="56">
        <f t="shared" si="9"/>
        <v>175.99768438356159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50435.988199999993</v>
      </c>
      <c r="E37" s="59">
        <f t="shared" si="3"/>
        <v>13635.52</v>
      </c>
      <c r="F37" s="54">
        <f>IF($F$9="A",Data!$N$6,IF($F$9="B",Data!$N$7,IF($F$9="C",Data!$N$8,IF($F$9="D",Data!$N$9,0))))</f>
        <v>1062.96</v>
      </c>
      <c r="G37" s="57">
        <f t="shared" si="4"/>
        <v>65134.468199999996</v>
      </c>
      <c r="H37" s="58">
        <f t="shared" si="0"/>
        <v>4202.9990166666657</v>
      </c>
      <c r="I37" s="58">
        <f t="shared" si="5"/>
        <v>1136.2933333333333</v>
      </c>
      <c r="J37" s="58">
        <f t="shared" si="6"/>
        <v>88.58</v>
      </c>
      <c r="K37" s="57">
        <f t="shared" si="7"/>
        <v>5427.8723499999987</v>
      </c>
      <c r="L37" s="55">
        <f t="shared" si="1"/>
        <v>138.18078958904107</v>
      </c>
      <c r="M37" s="55">
        <f t="shared" si="2"/>
        <v>37.357589041095892</v>
      </c>
      <c r="N37" s="55">
        <f t="shared" si="8"/>
        <v>2.912219178082192</v>
      </c>
      <c r="O37" s="56">
        <f t="shared" si="9"/>
        <v>178.45059780821913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51331.301599999992</v>
      </c>
      <c r="E38" s="59">
        <f t="shared" si="3"/>
        <v>13635.52</v>
      </c>
      <c r="F38" s="54">
        <f>IF($F$9="A",Data!$N$6,IF($F$9="B",Data!$N$7,IF($F$9="C",Data!$N$8,IF($F$9="D",Data!$N$9,0))))</f>
        <v>1062.96</v>
      </c>
      <c r="G38" s="57">
        <f t="shared" si="4"/>
        <v>66029.781600000002</v>
      </c>
      <c r="H38" s="58">
        <f t="shared" si="0"/>
        <v>4277.6084666666657</v>
      </c>
      <c r="I38" s="58">
        <f t="shared" si="5"/>
        <v>1136.2933333333333</v>
      </c>
      <c r="J38" s="58">
        <f t="shared" si="6"/>
        <v>88.58</v>
      </c>
      <c r="K38" s="57">
        <f t="shared" si="7"/>
        <v>5502.4817999999987</v>
      </c>
      <c r="L38" s="55">
        <f t="shared" si="1"/>
        <v>140.63370301369861</v>
      </c>
      <c r="M38" s="55">
        <f t="shared" si="2"/>
        <v>37.357589041095892</v>
      </c>
      <c r="N38" s="55">
        <f t="shared" si="8"/>
        <v>2.912219178082192</v>
      </c>
      <c r="O38" s="56">
        <f t="shared" si="9"/>
        <v>180.90351123287667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52226.614999999991</v>
      </c>
      <c r="E39" s="59">
        <f t="shared" si="3"/>
        <v>13635.52</v>
      </c>
      <c r="F39" s="54">
        <f>IF($F$9="A",Data!$N$6,IF($F$9="B",Data!$N$7,IF($F$9="C",Data!$N$8,IF($F$9="D",Data!$N$9,0))))</f>
        <v>1062.96</v>
      </c>
      <c r="G39" s="57">
        <f t="shared" si="4"/>
        <v>66925.095000000001</v>
      </c>
      <c r="H39" s="58">
        <f t="shared" si="0"/>
        <v>4352.2179166666656</v>
      </c>
      <c r="I39" s="58">
        <f t="shared" si="5"/>
        <v>1136.2933333333333</v>
      </c>
      <c r="J39" s="58">
        <f t="shared" si="6"/>
        <v>88.58</v>
      </c>
      <c r="K39" s="57">
        <f t="shared" si="7"/>
        <v>5577.0912499999986</v>
      </c>
      <c r="L39" s="55">
        <f t="shared" si="1"/>
        <v>143.08661643835615</v>
      </c>
      <c r="M39" s="55">
        <f t="shared" si="2"/>
        <v>37.357589041095892</v>
      </c>
      <c r="N39" s="55">
        <f t="shared" si="8"/>
        <v>2.912219178082192</v>
      </c>
      <c r="O39" s="56">
        <f t="shared" si="9"/>
        <v>183.35642465753421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53121.928399999997</v>
      </c>
      <c r="E40" s="59">
        <f t="shared" si="3"/>
        <v>13635.52</v>
      </c>
      <c r="F40" s="54">
        <f>IF($F$9="A",Data!$N$6,IF($F$9="B",Data!$N$7,IF($F$9="C",Data!$N$8,IF($F$9="D",Data!$N$9,0))))</f>
        <v>1062.96</v>
      </c>
      <c r="G40" s="57">
        <f t="shared" si="4"/>
        <v>67820.4084</v>
      </c>
      <c r="H40" s="58">
        <f t="shared" si="0"/>
        <v>4426.8273666666664</v>
      </c>
      <c r="I40" s="58">
        <f t="shared" si="5"/>
        <v>1136.2933333333333</v>
      </c>
      <c r="J40" s="58">
        <f t="shared" si="6"/>
        <v>88.58</v>
      </c>
      <c r="K40" s="57">
        <f t="shared" si="7"/>
        <v>5651.7006999999994</v>
      </c>
      <c r="L40" s="55">
        <f t="shared" si="1"/>
        <v>145.53952986301368</v>
      </c>
      <c r="M40" s="55">
        <f t="shared" si="2"/>
        <v>37.357589041095892</v>
      </c>
      <c r="N40" s="55">
        <f t="shared" si="8"/>
        <v>2.912219178082192</v>
      </c>
      <c r="O40" s="56">
        <f t="shared" si="9"/>
        <v>185.80933808219174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54017.241799999996</v>
      </c>
      <c r="E41" s="59">
        <f t="shared" si="3"/>
        <v>13635.52</v>
      </c>
      <c r="F41" s="54">
        <f>IF($F$9="A",Data!$N$6,IF($F$9="B",Data!$N$7,IF($F$9="C",Data!$N$8,IF($F$9="D",Data!$N$9,0))))</f>
        <v>1062.96</v>
      </c>
      <c r="G41" s="57">
        <f t="shared" si="4"/>
        <v>68715.721799999999</v>
      </c>
      <c r="H41" s="58">
        <f t="shared" si="0"/>
        <v>4501.4368166666663</v>
      </c>
      <c r="I41" s="58">
        <f t="shared" si="5"/>
        <v>1136.2933333333333</v>
      </c>
      <c r="J41" s="58">
        <f t="shared" si="6"/>
        <v>88.58</v>
      </c>
      <c r="K41" s="57">
        <f t="shared" si="7"/>
        <v>5726.3101499999993</v>
      </c>
      <c r="L41" s="55">
        <f t="shared" si="1"/>
        <v>147.99244328767122</v>
      </c>
      <c r="M41" s="55">
        <f t="shared" si="2"/>
        <v>37.357589041095892</v>
      </c>
      <c r="N41" s="55">
        <f t="shared" si="8"/>
        <v>2.912219178082192</v>
      </c>
      <c r="O41" s="56">
        <f t="shared" si="9"/>
        <v>188.26225150684928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54912.555199999995</v>
      </c>
      <c r="E42" s="59">
        <f t="shared" si="3"/>
        <v>13635.52</v>
      </c>
      <c r="F42" s="54">
        <f>IF($F$9="A",Data!$N$6,IF($F$9="B",Data!$N$7,IF($F$9="C",Data!$N$8,IF($F$9="D",Data!$N$9,0))))</f>
        <v>1062.96</v>
      </c>
      <c r="G42" s="57">
        <f t="shared" si="4"/>
        <v>69611.035199999998</v>
      </c>
      <c r="H42" s="58">
        <f t="shared" si="0"/>
        <v>4576.0462666666663</v>
      </c>
      <c r="I42" s="58">
        <f t="shared" si="5"/>
        <v>1136.2933333333333</v>
      </c>
      <c r="J42" s="58">
        <f t="shared" si="6"/>
        <v>88.58</v>
      </c>
      <c r="K42" s="57">
        <f t="shared" si="7"/>
        <v>5800.9195999999993</v>
      </c>
      <c r="L42" s="55">
        <f t="shared" si="1"/>
        <v>150.44535671232876</v>
      </c>
      <c r="M42" s="55">
        <f t="shared" si="2"/>
        <v>37.357589041095892</v>
      </c>
      <c r="N42" s="55">
        <f t="shared" si="8"/>
        <v>2.912219178082192</v>
      </c>
      <c r="O42" s="56">
        <f t="shared" si="9"/>
        <v>190.71516493150682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55807.868599999994</v>
      </c>
      <c r="E43" s="59">
        <f t="shared" si="3"/>
        <v>13635.52</v>
      </c>
      <c r="F43" s="54">
        <f>IF($F$9="A",Data!$N$6,IF($F$9="B",Data!$N$7,IF($F$9="C",Data!$N$8,IF($F$9="D",Data!$N$9,0))))</f>
        <v>1062.96</v>
      </c>
      <c r="G43" s="57">
        <f t="shared" si="4"/>
        <v>70506.348599999998</v>
      </c>
      <c r="H43" s="58">
        <f t="shared" si="0"/>
        <v>4650.6557166666662</v>
      </c>
      <c r="I43" s="58">
        <f t="shared" si="5"/>
        <v>1136.2933333333333</v>
      </c>
      <c r="J43" s="58">
        <f t="shared" si="6"/>
        <v>88.58</v>
      </c>
      <c r="K43" s="57">
        <f t="shared" si="7"/>
        <v>5875.5290499999992</v>
      </c>
      <c r="L43" s="55">
        <f t="shared" si="1"/>
        <v>152.8982701369863</v>
      </c>
      <c r="M43" s="55">
        <f t="shared" si="2"/>
        <v>37.357589041095892</v>
      </c>
      <c r="N43" s="55">
        <f t="shared" si="8"/>
        <v>2.912219178082192</v>
      </c>
      <c r="O43" s="56">
        <f t="shared" si="9"/>
        <v>193.16807835616436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56703.182000000001</v>
      </c>
      <c r="E44" s="59">
        <f t="shared" si="3"/>
        <v>13635.52</v>
      </c>
      <c r="F44" s="54">
        <f>IF($F$9="A",Data!$N$6,IF($F$9="B",Data!$N$7,IF($F$9="C",Data!$N$8,IF($F$9="D",Data!$N$9,0))))</f>
        <v>1062.96</v>
      </c>
      <c r="G44" s="57">
        <f t="shared" si="4"/>
        <v>71401.662000000011</v>
      </c>
      <c r="H44" s="58">
        <f t="shared" si="0"/>
        <v>4725.265166666667</v>
      </c>
      <c r="I44" s="58">
        <f t="shared" si="5"/>
        <v>1136.2933333333333</v>
      </c>
      <c r="J44" s="58">
        <f t="shared" si="6"/>
        <v>88.58</v>
      </c>
      <c r="K44" s="57">
        <f t="shared" si="7"/>
        <v>5950.1385</v>
      </c>
      <c r="L44" s="55">
        <f t="shared" si="1"/>
        <v>155.35118356164384</v>
      </c>
      <c r="M44" s="55">
        <f t="shared" si="2"/>
        <v>37.357589041095892</v>
      </c>
      <c r="N44" s="55">
        <f t="shared" si="8"/>
        <v>2.912219178082192</v>
      </c>
      <c r="O44" s="56">
        <f t="shared" si="9"/>
        <v>195.6209917808219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57598.4954</v>
      </c>
      <c r="E45" s="59">
        <f t="shared" si="3"/>
        <v>13635.52</v>
      </c>
      <c r="F45" s="54">
        <f>IF($F$9="A",Data!$N$6,IF($F$9="B",Data!$N$7,IF($F$9="C",Data!$N$8,IF($F$9="D",Data!$N$9,0))))</f>
        <v>1062.96</v>
      </c>
      <c r="G45" s="57">
        <f t="shared" si="4"/>
        <v>72296.97540000001</v>
      </c>
      <c r="H45" s="58">
        <f t="shared" si="0"/>
        <v>4799.874616666667</v>
      </c>
      <c r="I45" s="58">
        <f t="shared" si="5"/>
        <v>1136.2933333333333</v>
      </c>
      <c r="J45" s="58">
        <f t="shared" si="6"/>
        <v>88.58</v>
      </c>
      <c r="K45" s="57">
        <f t="shared" si="7"/>
        <v>6024.7479499999999</v>
      </c>
      <c r="L45" s="55">
        <f t="shared" si="1"/>
        <v>157.80409698630137</v>
      </c>
      <c r="M45" s="55">
        <f t="shared" si="2"/>
        <v>37.357589041095892</v>
      </c>
      <c r="N45" s="55">
        <f t="shared" si="8"/>
        <v>2.912219178082192</v>
      </c>
      <c r="O45" s="56">
        <f t="shared" si="9"/>
        <v>198.07390520547943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58493.808799999999</v>
      </c>
      <c r="E46" s="59">
        <f t="shared" si="3"/>
        <v>13635.52</v>
      </c>
      <c r="F46" s="54">
        <f>IF($F$9="A",Data!$N$6,IF($F$9="B",Data!$N$7,IF($F$9="C",Data!$N$8,IF($F$9="D",Data!$N$9,0))))</f>
        <v>1062.96</v>
      </c>
      <c r="G46" s="57">
        <f t="shared" si="4"/>
        <v>73192.288800000009</v>
      </c>
      <c r="H46" s="58">
        <f t="shared" si="0"/>
        <v>4874.4840666666669</v>
      </c>
      <c r="I46" s="58">
        <f t="shared" si="5"/>
        <v>1136.2933333333333</v>
      </c>
      <c r="J46" s="58">
        <f t="shared" si="6"/>
        <v>88.58</v>
      </c>
      <c r="K46" s="57">
        <f t="shared" si="7"/>
        <v>6099.3573999999999</v>
      </c>
      <c r="L46" s="55">
        <f t="shared" si="1"/>
        <v>160.25701041095891</v>
      </c>
      <c r="M46" s="55">
        <f t="shared" si="2"/>
        <v>37.357589041095892</v>
      </c>
      <c r="N46" s="55">
        <f t="shared" si="8"/>
        <v>2.912219178082192</v>
      </c>
      <c r="O46" s="56">
        <f t="shared" si="9"/>
        <v>200.52681863013697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59389.122199999998</v>
      </c>
      <c r="E47" s="59">
        <f t="shared" si="3"/>
        <v>13635.52</v>
      </c>
      <c r="F47" s="54">
        <f>IF($F$9="A",Data!$N$6,IF($F$9="B",Data!$N$7,IF($F$9="C",Data!$N$8,IF($F$9="D",Data!$N$9,0))))</f>
        <v>1062.96</v>
      </c>
      <c r="G47" s="57">
        <f t="shared" si="4"/>
        <v>74087.602200000008</v>
      </c>
      <c r="H47" s="58">
        <f t="shared" si="0"/>
        <v>4949.0935166666668</v>
      </c>
      <c r="I47" s="58">
        <f t="shared" si="5"/>
        <v>1136.2933333333333</v>
      </c>
      <c r="J47" s="58">
        <f t="shared" si="6"/>
        <v>88.58</v>
      </c>
      <c r="K47" s="57">
        <f t="shared" si="7"/>
        <v>6173.9668499999998</v>
      </c>
      <c r="L47" s="55">
        <f t="shared" si="1"/>
        <v>162.70992383561642</v>
      </c>
      <c r="M47" s="55">
        <f t="shared" si="2"/>
        <v>37.357589041095892</v>
      </c>
      <c r="N47" s="55">
        <f t="shared" si="8"/>
        <v>2.912219178082192</v>
      </c>
      <c r="O47" s="56">
        <f t="shared" si="9"/>
        <v>202.97973205479451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60284.435599999997</v>
      </c>
      <c r="E48" s="59">
        <f t="shared" si="3"/>
        <v>13635.52</v>
      </c>
      <c r="F48" s="54">
        <f>IF($F$9="A",Data!$N$6,IF($F$9="B",Data!$N$7,IF($F$9="C",Data!$N$8,IF($F$9="D",Data!$N$9,0))))</f>
        <v>1062.96</v>
      </c>
      <c r="G48" s="57">
        <f t="shared" si="4"/>
        <v>74982.915600000008</v>
      </c>
      <c r="H48" s="58">
        <f t="shared" si="0"/>
        <v>5023.7029666666667</v>
      </c>
      <c r="I48" s="58">
        <f t="shared" si="5"/>
        <v>1136.2933333333333</v>
      </c>
      <c r="J48" s="58">
        <f t="shared" si="6"/>
        <v>88.58</v>
      </c>
      <c r="K48" s="57">
        <f t="shared" si="7"/>
        <v>6248.5762999999997</v>
      </c>
      <c r="L48" s="55">
        <f t="shared" si="1"/>
        <v>165.16283726027396</v>
      </c>
      <c r="M48" s="55">
        <f t="shared" si="2"/>
        <v>37.357589041095892</v>
      </c>
      <c r="N48" s="55">
        <f t="shared" si="8"/>
        <v>2.912219178082192</v>
      </c>
      <c r="O48" s="56">
        <f t="shared" si="9"/>
        <v>205.43264547945205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61179.748999999996</v>
      </c>
      <c r="E49" s="59">
        <f t="shared" si="3"/>
        <v>13635.52</v>
      </c>
      <c r="F49" s="54">
        <f>IF($F$9="A",Data!$N$6,IF($F$9="B",Data!$N$7,IF($F$9="C",Data!$N$8,IF($F$9="D",Data!$N$9,0))))</f>
        <v>1062.96</v>
      </c>
      <c r="G49" s="57">
        <f t="shared" si="4"/>
        <v>75878.229000000007</v>
      </c>
      <c r="H49" s="58">
        <f t="shared" si="0"/>
        <v>5098.3124166666666</v>
      </c>
      <c r="I49" s="58">
        <f t="shared" si="5"/>
        <v>1136.2933333333333</v>
      </c>
      <c r="J49" s="58">
        <f t="shared" si="6"/>
        <v>88.58</v>
      </c>
      <c r="K49" s="57">
        <f t="shared" si="7"/>
        <v>6323.1857499999996</v>
      </c>
      <c r="L49" s="55">
        <f t="shared" si="1"/>
        <v>167.6157506849315</v>
      </c>
      <c r="M49" s="55">
        <f t="shared" si="2"/>
        <v>37.357589041095892</v>
      </c>
      <c r="N49" s="55">
        <f t="shared" si="8"/>
        <v>2.912219178082192</v>
      </c>
      <c r="O49" s="56">
        <f t="shared" si="9"/>
        <v>207.88555890410959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62075.062399999995</v>
      </c>
      <c r="E50" s="59">
        <f t="shared" si="3"/>
        <v>13635.52</v>
      </c>
      <c r="F50" s="54">
        <f>IF($F$9="A",Data!$N$6,IF($F$9="B",Data!$N$7,IF($F$9="C",Data!$N$8,IF($F$9="D",Data!$N$9,0))))</f>
        <v>1062.96</v>
      </c>
      <c r="G50" s="57">
        <f t="shared" si="4"/>
        <v>76773.542400000006</v>
      </c>
      <c r="H50" s="58">
        <f t="shared" si="0"/>
        <v>5172.9218666666666</v>
      </c>
      <c r="I50" s="58">
        <f t="shared" si="5"/>
        <v>1136.2933333333333</v>
      </c>
      <c r="J50" s="58">
        <f t="shared" si="6"/>
        <v>88.58</v>
      </c>
      <c r="K50" s="57">
        <f t="shared" si="7"/>
        <v>6397.7951999999996</v>
      </c>
      <c r="L50" s="55">
        <f t="shared" si="1"/>
        <v>170.06866410958904</v>
      </c>
      <c r="M50" s="55">
        <f t="shared" si="2"/>
        <v>37.357589041095892</v>
      </c>
      <c r="N50" s="55">
        <f t="shared" si="8"/>
        <v>2.912219178082192</v>
      </c>
      <c r="O50" s="56">
        <f t="shared" si="9"/>
        <v>210.33847232876712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62970.375799999994</v>
      </c>
      <c r="E51" s="59">
        <f t="shared" si="3"/>
        <v>13635.52</v>
      </c>
      <c r="F51" s="54">
        <f>IF($F$9="A",Data!$N$6,IF($F$9="B",Data!$N$7,IF($F$9="C",Data!$N$8,IF($F$9="D",Data!$N$9,0))))</f>
        <v>1062.96</v>
      </c>
      <c r="G51" s="57">
        <f t="shared" si="4"/>
        <v>77668.855800000005</v>
      </c>
      <c r="H51" s="58">
        <f t="shared" si="0"/>
        <v>5247.5313166666665</v>
      </c>
      <c r="I51" s="58">
        <f t="shared" si="5"/>
        <v>1136.2933333333333</v>
      </c>
      <c r="J51" s="58">
        <f t="shared" si="6"/>
        <v>88.58</v>
      </c>
      <c r="K51" s="57">
        <f t="shared" si="7"/>
        <v>6472.4046499999995</v>
      </c>
      <c r="L51" s="55">
        <f t="shared" si="1"/>
        <v>172.52157753424655</v>
      </c>
      <c r="M51" s="55">
        <f t="shared" si="2"/>
        <v>37.357589041095892</v>
      </c>
      <c r="N51" s="55">
        <f t="shared" si="8"/>
        <v>2.912219178082192</v>
      </c>
      <c r="O51" s="56">
        <f t="shared" si="9"/>
        <v>212.79138575342461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63865.689199999993</v>
      </c>
      <c r="E52" s="59">
        <f t="shared" si="3"/>
        <v>13635.52</v>
      </c>
      <c r="F52" s="54">
        <f>IF($F$9="A",Data!$N$6,IF($F$9="B",Data!$N$7,IF($F$9="C",Data!$N$8,IF($F$9="D",Data!$N$9,0))))</f>
        <v>1062.96</v>
      </c>
      <c r="G52" s="57">
        <f t="shared" si="4"/>
        <v>78564.169200000004</v>
      </c>
      <c r="H52" s="58">
        <f t="shared" si="0"/>
        <v>5322.1407666666664</v>
      </c>
      <c r="I52" s="58">
        <f t="shared" si="5"/>
        <v>1136.2933333333333</v>
      </c>
      <c r="J52" s="58">
        <f t="shared" si="6"/>
        <v>88.58</v>
      </c>
      <c r="K52" s="57">
        <f t="shared" si="7"/>
        <v>6547.0140999999994</v>
      </c>
      <c r="L52" s="55">
        <f t="shared" si="1"/>
        <v>174.97449095890408</v>
      </c>
      <c r="M52" s="55">
        <f t="shared" si="2"/>
        <v>37.357589041095892</v>
      </c>
      <c r="N52" s="55">
        <f t="shared" si="8"/>
        <v>2.912219178082192</v>
      </c>
      <c r="O52" s="56">
        <f t="shared" si="9"/>
        <v>215.24429917808214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64761.002599999993</v>
      </c>
      <c r="E53" s="59">
        <f t="shared" si="3"/>
        <v>13635.52</v>
      </c>
      <c r="F53" s="54">
        <f>IF($F$9="A",Data!$N$6,IF($F$9="B",Data!$N$7,IF($F$9="C",Data!$N$8,IF($F$9="D",Data!$N$9,0))))</f>
        <v>1062.96</v>
      </c>
      <c r="G53" s="57">
        <f t="shared" si="4"/>
        <v>79459.482600000003</v>
      </c>
      <c r="H53" s="58">
        <f t="shared" si="0"/>
        <v>5396.7502166666663</v>
      </c>
      <c r="I53" s="58">
        <f t="shared" si="5"/>
        <v>1136.2933333333333</v>
      </c>
      <c r="J53" s="58">
        <f t="shared" si="6"/>
        <v>88.58</v>
      </c>
      <c r="K53" s="57">
        <f t="shared" si="7"/>
        <v>6621.6235499999993</v>
      </c>
      <c r="L53" s="55">
        <f t="shared" si="1"/>
        <v>177.42740438356162</v>
      </c>
      <c r="M53" s="55">
        <f t="shared" si="2"/>
        <v>37.357589041095892</v>
      </c>
      <c r="N53" s="55">
        <f t="shared" si="8"/>
        <v>2.912219178082192</v>
      </c>
      <c r="O53" s="56">
        <f t="shared" si="9"/>
        <v>217.69721260273968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65656.315999999992</v>
      </c>
      <c r="E54" s="59">
        <f t="shared" si="3"/>
        <v>13635.52</v>
      </c>
      <c r="F54" s="54">
        <f>IF($F$9="A",Data!$N$6,IF($F$9="B",Data!$N$7,IF($F$9="C",Data!$N$8,IF($F$9="D",Data!$N$9,0))))</f>
        <v>1062.96</v>
      </c>
      <c r="G54" s="57">
        <f t="shared" si="4"/>
        <v>80354.796000000002</v>
      </c>
      <c r="H54" s="58">
        <f t="shared" si="0"/>
        <v>5471.3596666666663</v>
      </c>
      <c r="I54" s="58">
        <f t="shared" si="5"/>
        <v>1136.2933333333333</v>
      </c>
      <c r="J54" s="58">
        <f t="shared" si="6"/>
        <v>88.58</v>
      </c>
      <c r="K54" s="57">
        <f t="shared" si="7"/>
        <v>6696.2329999999993</v>
      </c>
      <c r="L54" s="55">
        <f>D54/$L$7</f>
        <v>179.88031780821916</v>
      </c>
      <c r="M54" s="55">
        <f t="shared" si="2"/>
        <v>37.357589041095892</v>
      </c>
      <c r="N54" s="55">
        <f>$F$10/$L$7</f>
        <v>2.912219178082192</v>
      </c>
      <c r="O54" s="56">
        <f>SUM(L54:N54)</f>
        <v>220.15012602739722</v>
      </c>
    </row>
    <row r="55" spans="1:15" ht="10.5" customHeight="1" x14ac:dyDescent="0.2"/>
  </sheetData>
  <sheetProtection algorithmName="SHA-512" hashValue="Jz40FI4q+C/GeG6GJ9PJ7CLPw2Jf03hO1OGrxArVxkotwaEJ+KJ/6dQI4clDncG4bC7ahKsWxVduo4VvjduI0Q==" saltValue="yLFgsL7zn6H4ZXCvpzdceQ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5" orientation="portrait" r:id="rId1"/>
  <headerFooter alignWithMargins="0">
    <oddFooter>&amp;L&amp;8&amp;A&amp;C&amp;Z&amp;F&amp;R&amp;8Version/e &amp;D</oddFooter>
  </headerFooter>
  <customProperties>
    <customPr name="EpmWorksheetKeyString_GU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475536-A887-4C0E-A203-CC72424A3BD5}">
          <x14:formula1>
            <xm:f>Data!$M$11:$M$15</xm:f>
          </x14:formula1>
          <xm:sqref>F9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3"/>
  </sheetPr>
  <dimension ref="A1:R56"/>
  <sheetViews>
    <sheetView zoomScaleNormal="100" workbookViewId="0">
      <selection activeCell="K21" sqref="K21"/>
    </sheetView>
  </sheetViews>
  <sheetFormatPr defaultColWidth="9.109375" defaultRowHeight="10.199999999999999" x14ac:dyDescent="0.2"/>
  <cols>
    <col min="1" max="1" width="11.33203125" style="6" bestFit="1" customWidth="1"/>
    <col min="2" max="2" width="6.33203125" style="7" bestFit="1" customWidth="1"/>
    <col min="3" max="3" width="5.88671875" style="7" bestFit="1" customWidth="1"/>
    <col min="4" max="6" width="9" style="6" bestFit="1" customWidth="1"/>
    <col min="7" max="8" width="8.109375" style="6" bestFit="1" customWidth="1"/>
    <col min="9" max="9" width="10.109375" style="6" customWidth="1"/>
    <col min="10" max="10" width="8.33203125" style="6" bestFit="1" customWidth="1"/>
    <col min="11" max="11" width="11.6640625" style="6" customWidth="1"/>
    <col min="12" max="12" width="9.44140625" style="6" customWidth="1"/>
    <col min="13" max="15" width="9.109375" style="6"/>
    <col min="16" max="16" width="1.88671875" style="6" bestFit="1" customWidth="1"/>
    <col min="17" max="17" width="2.6640625" style="6" bestFit="1" customWidth="1"/>
    <col min="18" max="16384" width="9.109375" style="6"/>
  </cols>
  <sheetData>
    <row r="1" spans="1:18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6"/>
    </row>
    <row r="2" spans="1:18" ht="18.75" customHeight="1" x14ac:dyDescent="0.2">
      <c r="A2" s="7"/>
      <c r="D2" s="7"/>
      <c r="E2" s="99" t="s">
        <v>0</v>
      </c>
      <c r="F2" s="99"/>
      <c r="G2" s="99"/>
      <c r="H2" s="99"/>
      <c r="I2" s="99"/>
      <c r="J2" s="7"/>
      <c r="K2" s="7"/>
      <c r="L2" s="7"/>
    </row>
    <row r="3" spans="1:18" s="18" customFormat="1" ht="17.25" customHeight="1" x14ac:dyDescent="0.25">
      <c r="A3" s="17"/>
      <c r="B3" s="17"/>
      <c r="C3" s="17"/>
      <c r="D3" s="17"/>
      <c r="E3" s="70" t="s">
        <v>32</v>
      </c>
      <c r="F3" s="71">
        <v>44927</v>
      </c>
      <c r="G3" s="70"/>
      <c r="H3" s="101"/>
      <c r="I3" s="101"/>
      <c r="J3" s="17"/>
      <c r="K3" s="103"/>
      <c r="L3" s="103"/>
    </row>
    <row r="4" spans="1:18" s="18" customFormat="1" ht="18.75" customHeight="1" x14ac:dyDescent="0.25">
      <c r="A4" s="17"/>
      <c r="B4" s="17"/>
      <c r="C4" s="17"/>
      <c r="D4" s="17"/>
      <c r="E4" s="70"/>
      <c r="F4" s="100" t="s">
        <v>60</v>
      </c>
      <c r="G4" s="100"/>
      <c r="H4" s="100"/>
      <c r="I4" s="100"/>
      <c r="J4" s="17"/>
      <c r="K4" s="17"/>
      <c r="L4" s="17"/>
    </row>
    <row r="5" spans="1:18" ht="12" customHeight="1" x14ac:dyDescent="0.2">
      <c r="A5" s="102" t="s">
        <v>47</v>
      </c>
      <c r="B5" s="102"/>
      <c r="C5" s="102"/>
      <c r="D5" s="102"/>
      <c r="E5" s="7"/>
      <c r="F5" s="100"/>
      <c r="G5" s="100"/>
      <c r="H5" s="100"/>
      <c r="I5" s="100"/>
      <c r="J5" s="22"/>
      <c r="K5" s="78" t="s">
        <v>30</v>
      </c>
      <c r="L5" s="79" t="s">
        <v>45</v>
      </c>
    </row>
    <row r="6" spans="1:18" ht="11.25" customHeight="1" x14ac:dyDescent="0.2">
      <c r="A6" s="102"/>
      <c r="B6" s="102"/>
      <c r="C6" s="102"/>
      <c r="D6" s="102"/>
      <c r="E6" s="38" t="str">
        <f>Liv.1!E6</f>
        <v>Gehalt</v>
      </c>
      <c r="F6" s="41" t="str">
        <f>Liv.1!G6</f>
        <v>SEZ</v>
      </c>
      <c r="G6" s="7"/>
      <c r="H6" s="7"/>
      <c r="I6" s="22"/>
      <c r="J6" s="22"/>
      <c r="K6" s="37" t="s">
        <v>31</v>
      </c>
      <c r="L6" s="36">
        <f>Data!H13</f>
        <v>42.35</v>
      </c>
    </row>
    <row r="7" spans="1:18" x14ac:dyDescent="0.2">
      <c r="A7" s="8"/>
      <c r="B7" s="8"/>
      <c r="C7" s="8"/>
      <c r="D7" s="80" t="str">
        <f>Liv.1!D7</f>
        <v>Erhöhung</v>
      </c>
      <c r="E7" s="39"/>
      <c r="F7" s="40"/>
      <c r="G7" s="49">
        <f>Liv.1!H7</f>
        <v>12</v>
      </c>
      <c r="H7" s="8"/>
      <c r="I7" s="12"/>
      <c r="J7" s="49">
        <v>365</v>
      </c>
      <c r="K7" s="12"/>
      <c r="L7" s="12">
        <v>365</v>
      </c>
    </row>
    <row r="8" spans="1:18" s="9" customFormat="1" ht="20.100000000000001" customHeight="1" x14ac:dyDescent="0.25">
      <c r="A8" s="94" t="s">
        <v>1</v>
      </c>
      <c r="B8" s="94" t="s">
        <v>2</v>
      </c>
      <c r="C8" s="94" t="s">
        <v>3</v>
      </c>
      <c r="D8" s="93" t="s">
        <v>6</v>
      </c>
      <c r="E8" s="93"/>
      <c r="F8" s="93"/>
      <c r="G8" s="94" t="str">
        <f>CONCATENATE("MENSILE - MONATLICH  
(",G7," mesi/Monate)")</f>
        <v>MENSILE - MONATLICH  
(12 mesi/Monate)</v>
      </c>
      <c r="H8" s="94"/>
      <c r="I8" s="94"/>
      <c r="J8" s="94" t="str">
        <f>CONCATENATE("GIORNALIERO - TÄGLICH  
(",J7," giorni/Tage)")</f>
        <v>GIORNALIERO - TÄGLICH  
(365 giorni/Tage)</v>
      </c>
      <c r="K8" s="94"/>
      <c r="L8" s="94"/>
      <c r="O8" s="81"/>
      <c r="P8" s="81"/>
    </row>
    <row r="9" spans="1:18" s="10" customFormat="1" ht="20.100000000000001" customHeight="1" x14ac:dyDescent="0.25">
      <c r="A9" s="94"/>
      <c r="B9" s="94"/>
      <c r="C9" s="94"/>
      <c r="D9" s="75" t="s">
        <v>4</v>
      </c>
      <c r="E9" s="75" t="s">
        <v>5</v>
      </c>
      <c r="F9" s="75" t="s">
        <v>9</v>
      </c>
      <c r="G9" s="75" t="s">
        <v>4</v>
      </c>
      <c r="H9" s="75" t="s">
        <v>5</v>
      </c>
      <c r="I9" s="75" t="s">
        <v>9</v>
      </c>
      <c r="J9" s="75" t="s">
        <v>4</v>
      </c>
      <c r="K9" s="75" t="s">
        <v>5</v>
      </c>
      <c r="L9" s="75" t="s">
        <v>9</v>
      </c>
    </row>
    <row r="10" spans="1:18" ht="14.1" customHeight="1" x14ac:dyDescent="0.2">
      <c r="A10" s="11" t="s">
        <v>7</v>
      </c>
      <c r="B10" s="11">
        <v>0</v>
      </c>
      <c r="C10" s="11">
        <v>0</v>
      </c>
      <c r="D10" s="72">
        <v>15341.14</v>
      </c>
      <c r="E10" s="72">
        <v>13253.83</v>
      </c>
      <c r="F10" s="82">
        <f t="shared" ref="F10:F56" si="0">SUM(D10:E10)</f>
        <v>28594.97</v>
      </c>
      <c r="G10" s="27">
        <f t="shared" ref="G10:H56" si="1">D10/$G$7</f>
        <v>1278.4283333333333</v>
      </c>
      <c r="H10" s="27">
        <f t="shared" si="1"/>
        <v>1104.4858333333334</v>
      </c>
      <c r="I10" s="82">
        <f t="shared" ref="I10:I56" si="2">SUM(G10:H10)</f>
        <v>2382.9141666666665</v>
      </c>
      <c r="J10" s="83">
        <f t="shared" ref="J10:K56" si="3">D10/$J$7</f>
        <v>42.030520547945201</v>
      </c>
      <c r="K10" s="83">
        <f t="shared" si="3"/>
        <v>36.311863013698627</v>
      </c>
      <c r="L10" s="84">
        <f>SUM(J10:K10)</f>
        <v>78.342383561643828</v>
      </c>
    </row>
    <row r="11" spans="1:18" ht="14.1" customHeight="1" x14ac:dyDescent="0.2">
      <c r="A11" s="23">
        <v>0.06</v>
      </c>
      <c r="B11" s="11">
        <v>1</v>
      </c>
      <c r="C11" s="11">
        <v>0</v>
      </c>
      <c r="D11" s="27">
        <f>$D$10+$D$10*$A$11*B11</f>
        <v>16261.608399999999</v>
      </c>
      <c r="E11" s="27">
        <f t="shared" ref="E11:E56" si="4">E10</f>
        <v>13253.83</v>
      </c>
      <c r="F11" s="82">
        <f t="shared" si="0"/>
        <v>29515.438399999999</v>
      </c>
      <c r="G11" s="27">
        <f t="shared" si="1"/>
        <v>1355.1340333333333</v>
      </c>
      <c r="H11" s="27">
        <f t="shared" si="1"/>
        <v>1104.4858333333334</v>
      </c>
      <c r="I11" s="82">
        <f t="shared" si="2"/>
        <v>2459.6198666666669</v>
      </c>
      <c r="J11" s="83">
        <f t="shared" si="3"/>
        <v>44.552351780821915</v>
      </c>
      <c r="K11" s="83">
        <f t="shared" si="3"/>
        <v>36.311863013698627</v>
      </c>
      <c r="L11" s="84">
        <f t="shared" ref="L11:L55" si="5">SUM(J11:K11)</f>
        <v>80.864214794520535</v>
      </c>
    </row>
    <row r="12" spans="1:18" ht="14.1" customHeight="1" x14ac:dyDescent="0.2">
      <c r="A12" s="11"/>
      <c r="B12" s="11">
        <v>2</v>
      </c>
      <c r="C12" s="11">
        <v>0</v>
      </c>
      <c r="D12" s="34">
        <f>$D$10+$D$10*$A$11*B12</f>
        <v>17182.076799999999</v>
      </c>
      <c r="E12" s="27">
        <f t="shared" si="4"/>
        <v>13253.83</v>
      </c>
      <c r="F12" s="82">
        <f t="shared" si="0"/>
        <v>30435.906799999997</v>
      </c>
      <c r="G12" s="27">
        <f t="shared" si="1"/>
        <v>1431.8397333333332</v>
      </c>
      <c r="H12" s="27">
        <f t="shared" si="1"/>
        <v>1104.4858333333334</v>
      </c>
      <c r="I12" s="82">
        <f t="shared" si="2"/>
        <v>2536.3255666666664</v>
      </c>
      <c r="J12" s="83">
        <f t="shared" si="3"/>
        <v>47.074183013698629</v>
      </c>
      <c r="K12" s="83">
        <f t="shared" si="3"/>
        <v>36.311863013698627</v>
      </c>
      <c r="L12" s="84">
        <f t="shared" si="5"/>
        <v>83.386046027397256</v>
      </c>
    </row>
    <row r="13" spans="1:18" ht="14.1" customHeight="1" x14ac:dyDescent="0.2">
      <c r="A13" s="11"/>
      <c r="B13" s="11">
        <v>3</v>
      </c>
      <c r="C13" s="11">
        <v>0</v>
      </c>
      <c r="D13" s="27">
        <f t="shared" ref="D13:D18" si="6">$D$10+$D$10*$A$11*B13</f>
        <v>18102.5452</v>
      </c>
      <c r="E13" s="27">
        <f t="shared" si="4"/>
        <v>13253.83</v>
      </c>
      <c r="F13" s="82">
        <f t="shared" si="0"/>
        <v>31356.375200000002</v>
      </c>
      <c r="G13" s="27">
        <f t="shared" si="1"/>
        <v>1508.5454333333334</v>
      </c>
      <c r="H13" s="27">
        <f t="shared" si="1"/>
        <v>1104.4858333333334</v>
      </c>
      <c r="I13" s="82">
        <f t="shared" si="2"/>
        <v>2613.0312666666669</v>
      </c>
      <c r="J13" s="83">
        <f t="shared" si="3"/>
        <v>49.596014246575344</v>
      </c>
      <c r="K13" s="83">
        <f t="shared" si="3"/>
        <v>36.311863013698627</v>
      </c>
      <c r="L13" s="84">
        <f t="shared" si="5"/>
        <v>85.907877260273978</v>
      </c>
    </row>
    <row r="14" spans="1:18" ht="14.1" customHeight="1" x14ac:dyDescent="0.2">
      <c r="A14" s="11"/>
      <c r="B14" s="11">
        <v>4</v>
      </c>
      <c r="C14" s="11">
        <v>0</v>
      </c>
      <c r="D14" s="27">
        <f t="shared" si="6"/>
        <v>19023.013599999998</v>
      </c>
      <c r="E14" s="27">
        <f t="shared" si="4"/>
        <v>13253.83</v>
      </c>
      <c r="F14" s="82">
        <f t="shared" si="0"/>
        <v>32276.8436</v>
      </c>
      <c r="G14" s="27">
        <f t="shared" si="1"/>
        <v>1585.2511333333332</v>
      </c>
      <c r="H14" s="27">
        <f t="shared" si="1"/>
        <v>1104.4858333333334</v>
      </c>
      <c r="I14" s="82">
        <f t="shared" si="2"/>
        <v>2689.7369666666664</v>
      </c>
      <c r="J14" s="83">
        <f t="shared" si="3"/>
        <v>52.11784547945205</v>
      </c>
      <c r="K14" s="83">
        <f t="shared" si="3"/>
        <v>36.311863013698627</v>
      </c>
      <c r="L14" s="84">
        <f t="shared" si="5"/>
        <v>88.429708493150684</v>
      </c>
    </row>
    <row r="15" spans="1:18" ht="14.1" customHeight="1" x14ac:dyDescent="0.25">
      <c r="A15" s="11"/>
      <c r="B15" s="11">
        <v>5</v>
      </c>
      <c r="C15" s="11">
        <v>0</v>
      </c>
      <c r="D15" s="27">
        <f>$D$10+$D$10*$A$11*B15</f>
        <v>19943.482</v>
      </c>
      <c r="E15" s="27">
        <f t="shared" si="4"/>
        <v>13253.83</v>
      </c>
      <c r="F15" s="82">
        <f t="shared" si="0"/>
        <v>33197.311999999998</v>
      </c>
      <c r="G15" s="27">
        <f t="shared" si="1"/>
        <v>1661.9568333333334</v>
      </c>
      <c r="H15" s="27">
        <f t="shared" si="1"/>
        <v>1104.4858333333334</v>
      </c>
      <c r="I15" s="82">
        <f t="shared" si="2"/>
        <v>2766.4426666666668</v>
      </c>
      <c r="J15" s="83">
        <f t="shared" si="3"/>
        <v>54.639676712328765</v>
      </c>
      <c r="K15" s="83">
        <f t="shared" si="3"/>
        <v>36.311863013698627</v>
      </c>
      <c r="L15" s="84">
        <f t="shared" si="5"/>
        <v>90.951539726027391</v>
      </c>
      <c r="M15"/>
      <c r="N15"/>
      <c r="O15"/>
      <c r="P15"/>
      <c r="Q15"/>
      <c r="R15"/>
    </row>
    <row r="16" spans="1:18" ht="14.1" customHeight="1" x14ac:dyDescent="0.25">
      <c r="A16" s="11"/>
      <c r="B16" s="11">
        <v>6</v>
      </c>
      <c r="C16" s="11">
        <v>0</v>
      </c>
      <c r="D16" s="27">
        <f>$D$10+$D$10*$A$11*B16</f>
        <v>20863.950400000002</v>
      </c>
      <c r="E16" s="27">
        <f t="shared" si="4"/>
        <v>13253.83</v>
      </c>
      <c r="F16" s="82">
        <f t="shared" si="0"/>
        <v>34117.780400000003</v>
      </c>
      <c r="G16" s="27">
        <f t="shared" si="1"/>
        <v>1738.6625333333334</v>
      </c>
      <c r="H16" s="27">
        <f t="shared" si="1"/>
        <v>1104.4858333333334</v>
      </c>
      <c r="I16" s="82">
        <f t="shared" si="2"/>
        <v>2843.1483666666668</v>
      </c>
      <c r="J16" s="83">
        <f t="shared" si="3"/>
        <v>57.161507945205486</v>
      </c>
      <c r="K16" s="83">
        <f t="shared" si="3"/>
        <v>36.311863013698627</v>
      </c>
      <c r="L16" s="84">
        <f t="shared" si="5"/>
        <v>93.473370958904113</v>
      </c>
      <c r="M16"/>
      <c r="N16"/>
      <c r="O16"/>
      <c r="P16"/>
      <c r="Q16"/>
      <c r="R16"/>
    </row>
    <row r="17" spans="1:18" ht="14.1" customHeight="1" x14ac:dyDescent="0.25">
      <c r="A17" s="11"/>
      <c r="B17" s="11">
        <v>7</v>
      </c>
      <c r="C17" s="11">
        <v>0</v>
      </c>
      <c r="D17" s="27">
        <f t="shared" si="6"/>
        <v>21784.418799999999</v>
      </c>
      <c r="E17" s="27">
        <f t="shared" si="4"/>
        <v>13253.83</v>
      </c>
      <c r="F17" s="82">
        <f t="shared" si="0"/>
        <v>35038.248800000001</v>
      </c>
      <c r="G17" s="27">
        <f t="shared" si="1"/>
        <v>1815.3682333333334</v>
      </c>
      <c r="H17" s="27">
        <f t="shared" si="1"/>
        <v>1104.4858333333334</v>
      </c>
      <c r="I17" s="82">
        <f t="shared" si="2"/>
        <v>2919.8540666666668</v>
      </c>
      <c r="J17" s="83">
        <f t="shared" si="3"/>
        <v>59.683339178082193</v>
      </c>
      <c r="K17" s="83">
        <f t="shared" si="3"/>
        <v>36.311863013698627</v>
      </c>
      <c r="L17" s="84">
        <f t="shared" si="5"/>
        <v>95.99520219178082</v>
      </c>
      <c r="M17"/>
      <c r="N17"/>
      <c r="O17"/>
      <c r="P17"/>
      <c r="Q17"/>
      <c r="R17"/>
    </row>
    <row r="18" spans="1:18" ht="14.1" customHeight="1" x14ac:dyDescent="0.25">
      <c r="A18" s="11"/>
      <c r="B18" s="11">
        <v>8</v>
      </c>
      <c r="C18" s="11">
        <v>0</v>
      </c>
      <c r="D18" s="27">
        <f t="shared" si="6"/>
        <v>22704.887199999997</v>
      </c>
      <c r="E18" s="27">
        <f t="shared" si="4"/>
        <v>13253.83</v>
      </c>
      <c r="F18" s="82">
        <f t="shared" si="0"/>
        <v>35958.717199999999</v>
      </c>
      <c r="G18" s="27">
        <f t="shared" si="1"/>
        <v>1892.0739333333331</v>
      </c>
      <c r="H18" s="27">
        <f t="shared" si="1"/>
        <v>1104.4858333333334</v>
      </c>
      <c r="I18" s="82">
        <f t="shared" si="2"/>
        <v>2996.5597666666663</v>
      </c>
      <c r="J18" s="83">
        <f t="shared" si="3"/>
        <v>62.2051704109589</v>
      </c>
      <c r="K18" s="83">
        <f t="shared" si="3"/>
        <v>36.311863013698627</v>
      </c>
      <c r="L18" s="84">
        <f t="shared" si="5"/>
        <v>98.517033424657527</v>
      </c>
      <c r="M18"/>
      <c r="N18"/>
      <c r="O18"/>
      <c r="P18"/>
      <c r="Q18"/>
      <c r="R18"/>
    </row>
    <row r="19" spans="1:18" ht="14.1" customHeight="1" x14ac:dyDescent="0.25">
      <c r="A19" s="11"/>
      <c r="B19" s="11" t="s">
        <v>44</v>
      </c>
      <c r="C19" s="11">
        <v>0</v>
      </c>
      <c r="D19" s="27">
        <f>($D$10+$D$10*$A$11*B18)+720</f>
        <v>23424.887199999997</v>
      </c>
      <c r="E19" s="27">
        <f>E18</f>
        <v>13253.83</v>
      </c>
      <c r="F19" s="82">
        <f>SUM(D19:E19)</f>
        <v>36678.717199999999</v>
      </c>
      <c r="G19" s="27">
        <f>D19/$G$7</f>
        <v>1952.0739333333331</v>
      </c>
      <c r="H19" s="27">
        <f>E19/$G$7</f>
        <v>1104.4858333333334</v>
      </c>
      <c r="I19" s="82">
        <f>SUM(G19:H19)</f>
        <v>3056.5597666666663</v>
      </c>
      <c r="J19" s="83">
        <f>D19/$J$7</f>
        <v>64.177773150684928</v>
      </c>
      <c r="K19" s="83">
        <f>E19/$J$7</f>
        <v>36.311863013698627</v>
      </c>
      <c r="L19" s="84">
        <f>SUM(J19:K19)</f>
        <v>100.48963616438355</v>
      </c>
      <c r="M19"/>
      <c r="N19"/>
      <c r="O19"/>
      <c r="P19"/>
      <c r="Q19"/>
      <c r="R19"/>
    </row>
    <row r="20" spans="1:18" ht="14.1" customHeight="1" x14ac:dyDescent="0.25">
      <c r="A20" s="11" t="s">
        <v>8</v>
      </c>
      <c r="B20" s="11">
        <v>0</v>
      </c>
      <c r="C20" s="11">
        <v>0</v>
      </c>
      <c r="D20" s="72">
        <v>24321.51</v>
      </c>
      <c r="E20" s="27">
        <f>E13</f>
        <v>13253.83</v>
      </c>
      <c r="F20" s="82">
        <f t="shared" si="0"/>
        <v>37575.339999999997</v>
      </c>
      <c r="G20" s="27">
        <f t="shared" si="1"/>
        <v>2026.7924999999998</v>
      </c>
      <c r="H20" s="27">
        <f t="shared" si="1"/>
        <v>1104.4858333333334</v>
      </c>
      <c r="I20" s="82">
        <f t="shared" si="2"/>
        <v>3131.2783333333332</v>
      </c>
      <c r="J20" s="83">
        <f t="shared" si="3"/>
        <v>66.634273972602742</v>
      </c>
      <c r="K20" s="83">
        <f t="shared" si="3"/>
        <v>36.311863013698627</v>
      </c>
      <c r="L20" s="84">
        <f t="shared" si="5"/>
        <v>102.94613698630137</v>
      </c>
      <c r="M20"/>
      <c r="N20"/>
      <c r="O20"/>
      <c r="P20"/>
      <c r="Q20"/>
      <c r="R20"/>
    </row>
    <row r="21" spans="1:18" ht="14.1" customHeight="1" x14ac:dyDescent="0.25">
      <c r="A21" s="23">
        <v>0.03</v>
      </c>
      <c r="B21" s="11"/>
      <c r="C21" s="11">
        <v>1</v>
      </c>
      <c r="D21" s="34">
        <f t="shared" ref="D21:D56" si="7">$D$20+$D$20*$A$21*C21</f>
        <v>25051.155299999999</v>
      </c>
      <c r="E21" s="27">
        <f t="shared" si="4"/>
        <v>13253.83</v>
      </c>
      <c r="F21" s="82">
        <f t="shared" si="0"/>
        <v>38304.9853</v>
      </c>
      <c r="G21" s="27">
        <f t="shared" si="1"/>
        <v>2087.5962749999999</v>
      </c>
      <c r="H21" s="27">
        <f t="shared" si="1"/>
        <v>1104.4858333333334</v>
      </c>
      <c r="I21" s="82">
        <f t="shared" si="2"/>
        <v>3192.0821083333331</v>
      </c>
      <c r="J21" s="83">
        <f t="shared" si="3"/>
        <v>68.633302191780814</v>
      </c>
      <c r="K21" s="83">
        <f t="shared" si="3"/>
        <v>36.311863013698627</v>
      </c>
      <c r="L21" s="84">
        <f t="shared" si="5"/>
        <v>104.94516520547944</v>
      </c>
      <c r="M21"/>
      <c r="N21"/>
      <c r="O21"/>
      <c r="P21"/>
      <c r="Q21"/>
      <c r="R21"/>
    </row>
    <row r="22" spans="1:18" ht="14.1" customHeight="1" x14ac:dyDescent="0.25">
      <c r="A22" s="11"/>
      <c r="B22" s="11"/>
      <c r="C22" s="11">
        <v>2</v>
      </c>
      <c r="D22" s="34">
        <f t="shared" si="7"/>
        <v>25780.800599999999</v>
      </c>
      <c r="E22" s="27">
        <f t="shared" si="4"/>
        <v>13253.83</v>
      </c>
      <c r="F22" s="82">
        <f t="shared" si="0"/>
        <v>39034.630599999997</v>
      </c>
      <c r="G22" s="27">
        <f t="shared" si="1"/>
        <v>2148.4000499999997</v>
      </c>
      <c r="H22" s="27">
        <f t="shared" si="1"/>
        <v>1104.4858333333334</v>
      </c>
      <c r="I22" s="82">
        <f t="shared" si="2"/>
        <v>3252.8858833333334</v>
      </c>
      <c r="J22" s="83">
        <f t="shared" si="3"/>
        <v>70.6323304109589</v>
      </c>
      <c r="K22" s="83">
        <f t="shared" si="3"/>
        <v>36.311863013698627</v>
      </c>
      <c r="L22" s="84">
        <f t="shared" si="5"/>
        <v>106.94419342465753</v>
      </c>
      <c r="M22"/>
      <c r="N22"/>
      <c r="O22"/>
      <c r="P22"/>
      <c r="Q22"/>
      <c r="R22"/>
    </row>
    <row r="23" spans="1:18" ht="14.1" customHeight="1" x14ac:dyDescent="0.25">
      <c r="A23" s="11"/>
      <c r="B23" s="11"/>
      <c r="C23" s="11">
        <v>3</v>
      </c>
      <c r="D23" s="34">
        <f t="shared" si="7"/>
        <v>26510.445899999999</v>
      </c>
      <c r="E23" s="27">
        <f t="shared" si="4"/>
        <v>13253.83</v>
      </c>
      <c r="F23" s="82">
        <f t="shared" si="0"/>
        <v>39764.275900000001</v>
      </c>
      <c r="G23" s="27">
        <f t="shared" si="1"/>
        <v>2209.2038250000001</v>
      </c>
      <c r="H23" s="27">
        <f t="shared" si="1"/>
        <v>1104.4858333333334</v>
      </c>
      <c r="I23" s="82">
        <f t="shared" si="2"/>
        <v>3313.6896583333337</v>
      </c>
      <c r="J23" s="83">
        <f t="shared" si="3"/>
        <v>72.631358630136987</v>
      </c>
      <c r="K23" s="83">
        <f t="shared" si="3"/>
        <v>36.311863013698627</v>
      </c>
      <c r="L23" s="84">
        <f t="shared" si="5"/>
        <v>108.94322164383561</v>
      </c>
      <c r="M23"/>
      <c r="N23" s="89"/>
      <c r="O23"/>
      <c r="P23"/>
      <c r="Q23"/>
      <c r="R23"/>
    </row>
    <row r="24" spans="1:18" ht="14.1" customHeight="1" x14ac:dyDescent="0.25">
      <c r="A24" s="11"/>
      <c r="B24" s="11"/>
      <c r="C24" s="11">
        <v>4</v>
      </c>
      <c r="D24" s="34">
        <f t="shared" si="7"/>
        <v>27240.091199999999</v>
      </c>
      <c r="E24" s="27">
        <f t="shared" si="4"/>
        <v>13253.83</v>
      </c>
      <c r="F24" s="82">
        <f t="shared" si="0"/>
        <v>40493.921199999997</v>
      </c>
      <c r="G24" s="27">
        <f t="shared" si="1"/>
        <v>2270.0075999999999</v>
      </c>
      <c r="H24" s="27">
        <f t="shared" si="1"/>
        <v>1104.4858333333334</v>
      </c>
      <c r="I24" s="82">
        <f t="shared" si="2"/>
        <v>3374.4934333333331</v>
      </c>
      <c r="J24" s="83">
        <f t="shared" si="3"/>
        <v>74.630386849315059</v>
      </c>
      <c r="K24" s="83">
        <f t="shared" si="3"/>
        <v>36.311863013698627</v>
      </c>
      <c r="L24" s="84">
        <f t="shared" si="5"/>
        <v>110.94224986301369</v>
      </c>
      <c r="M24"/>
      <c r="N24"/>
      <c r="O24"/>
      <c r="P24"/>
      <c r="Q24"/>
      <c r="R24"/>
    </row>
    <row r="25" spans="1:18" ht="14.1" customHeight="1" x14ac:dyDescent="0.2">
      <c r="A25" s="11"/>
      <c r="B25" s="11"/>
      <c r="C25" s="11">
        <v>5</v>
      </c>
      <c r="D25" s="34">
        <f t="shared" si="7"/>
        <v>27969.736499999999</v>
      </c>
      <c r="E25" s="27">
        <f t="shared" si="4"/>
        <v>13253.83</v>
      </c>
      <c r="F25" s="82">
        <f t="shared" si="0"/>
        <v>41223.566500000001</v>
      </c>
      <c r="G25" s="27">
        <f t="shared" si="1"/>
        <v>2330.8113749999998</v>
      </c>
      <c r="H25" s="27">
        <f t="shared" si="1"/>
        <v>1104.4858333333334</v>
      </c>
      <c r="I25" s="82">
        <f t="shared" si="2"/>
        <v>3435.2972083333334</v>
      </c>
      <c r="J25" s="83">
        <f t="shared" si="3"/>
        <v>76.629415068493145</v>
      </c>
      <c r="K25" s="83">
        <f t="shared" si="3"/>
        <v>36.311863013698627</v>
      </c>
      <c r="L25" s="84">
        <f t="shared" si="5"/>
        <v>112.94127808219177</v>
      </c>
    </row>
    <row r="26" spans="1:18" ht="14.1" customHeight="1" x14ac:dyDescent="0.2">
      <c r="A26" s="11"/>
      <c r="B26" s="11"/>
      <c r="C26" s="11">
        <v>6</v>
      </c>
      <c r="D26" s="34">
        <f t="shared" si="7"/>
        <v>28699.381799999996</v>
      </c>
      <c r="E26" s="27">
        <f t="shared" si="4"/>
        <v>13253.83</v>
      </c>
      <c r="F26" s="82">
        <f t="shared" si="0"/>
        <v>41953.211799999997</v>
      </c>
      <c r="G26" s="27">
        <f t="shared" si="1"/>
        <v>2391.6151499999996</v>
      </c>
      <c r="H26" s="27">
        <f t="shared" si="1"/>
        <v>1104.4858333333334</v>
      </c>
      <c r="I26" s="82">
        <f t="shared" si="2"/>
        <v>3496.1009833333328</v>
      </c>
      <c r="J26" s="83">
        <f t="shared" si="3"/>
        <v>78.628443287671217</v>
      </c>
      <c r="K26" s="83">
        <f t="shared" si="3"/>
        <v>36.311863013698627</v>
      </c>
      <c r="L26" s="84">
        <f t="shared" si="5"/>
        <v>114.94030630136984</v>
      </c>
    </row>
    <row r="27" spans="1:18" ht="14.1" customHeight="1" x14ac:dyDescent="0.2">
      <c r="A27" s="11"/>
      <c r="B27" s="11"/>
      <c r="C27" s="11">
        <v>7</v>
      </c>
      <c r="D27" s="27">
        <f t="shared" si="7"/>
        <v>29429.027099999999</v>
      </c>
      <c r="E27" s="27">
        <f t="shared" si="4"/>
        <v>13253.83</v>
      </c>
      <c r="F27" s="82">
        <f t="shared" si="0"/>
        <v>42682.857100000001</v>
      </c>
      <c r="G27" s="27">
        <f t="shared" si="1"/>
        <v>2452.4189249999999</v>
      </c>
      <c r="H27" s="27">
        <f t="shared" si="1"/>
        <v>1104.4858333333334</v>
      </c>
      <c r="I27" s="82">
        <f t="shared" si="2"/>
        <v>3556.9047583333331</v>
      </c>
      <c r="J27" s="83">
        <f t="shared" si="3"/>
        <v>80.627471506849318</v>
      </c>
      <c r="K27" s="83">
        <f t="shared" si="3"/>
        <v>36.311863013698627</v>
      </c>
      <c r="L27" s="84">
        <f t="shared" si="5"/>
        <v>116.93933452054794</v>
      </c>
    </row>
    <row r="28" spans="1:18" ht="14.1" customHeight="1" x14ac:dyDescent="0.2">
      <c r="A28" s="11"/>
      <c r="B28" s="11"/>
      <c r="C28" s="11">
        <v>8</v>
      </c>
      <c r="D28" s="27">
        <f t="shared" si="7"/>
        <v>30158.672399999996</v>
      </c>
      <c r="E28" s="27">
        <f t="shared" si="4"/>
        <v>13253.83</v>
      </c>
      <c r="F28" s="82">
        <f t="shared" si="0"/>
        <v>43412.502399999998</v>
      </c>
      <c r="G28" s="27">
        <f t="shared" si="1"/>
        <v>2513.2226999999998</v>
      </c>
      <c r="H28" s="27">
        <f t="shared" si="1"/>
        <v>1104.4858333333334</v>
      </c>
      <c r="I28" s="82">
        <f t="shared" si="2"/>
        <v>3617.7085333333334</v>
      </c>
      <c r="J28" s="83">
        <f t="shared" si="3"/>
        <v>82.62649972602739</v>
      </c>
      <c r="K28" s="83">
        <f t="shared" si="3"/>
        <v>36.311863013698627</v>
      </c>
      <c r="L28" s="84">
        <f t="shared" si="5"/>
        <v>118.93836273972602</v>
      </c>
    </row>
    <row r="29" spans="1:18" ht="14.1" customHeight="1" x14ac:dyDescent="0.2">
      <c r="A29" s="11"/>
      <c r="B29" s="11"/>
      <c r="C29" s="11">
        <v>9</v>
      </c>
      <c r="D29" s="27">
        <f t="shared" si="7"/>
        <v>30888.3177</v>
      </c>
      <c r="E29" s="27">
        <f t="shared" si="4"/>
        <v>13253.83</v>
      </c>
      <c r="F29" s="82">
        <f t="shared" si="0"/>
        <v>44142.147700000001</v>
      </c>
      <c r="G29" s="27">
        <f t="shared" si="1"/>
        <v>2574.0264750000001</v>
      </c>
      <c r="H29" s="27">
        <f t="shared" si="1"/>
        <v>1104.4858333333334</v>
      </c>
      <c r="I29" s="82">
        <f t="shared" si="2"/>
        <v>3678.5123083333337</v>
      </c>
      <c r="J29" s="83">
        <f t="shared" si="3"/>
        <v>84.625527945205476</v>
      </c>
      <c r="K29" s="83">
        <f t="shared" si="3"/>
        <v>36.311863013698627</v>
      </c>
      <c r="L29" s="84">
        <f t="shared" si="5"/>
        <v>120.9373909589041</v>
      </c>
    </row>
    <row r="30" spans="1:18" ht="14.1" customHeight="1" x14ac:dyDescent="0.2">
      <c r="A30" s="85"/>
      <c r="B30" s="11"/>
      <c r="C30" s="11">
        <v>10</v>
      </c>
      <c r="D30" s="27">
        <f t="shared" si="7"/>
        <v>31617.962999999996</v>
      </c>
      <c r="E30" s="27">
        <f t="shared" si="4"/>
        <v>13253.83</v>
      </c>
      <c r="F30" s="82">
        <f t="shared" si="0"/>
        <v>44871.792999999998</v>
      </c>
      <c r="G30" s="27">
        <f t="shared" si="1"/>
        <v>2634.8302499999995</v>
      </c>
      <c r="H30" s="27">
        <f t="shared" si="1"/>
        <v>1104.4858333333334</v>
      </c>
      <c r="I30" s="82">
        <f t="shared" si="2"/>
        <v>3739.3160833333332</v>
      </c>
      <c r="J30" s="83">
        <f t="shared" si="3"/>
        <v>86.624556164383549</v>
      </c>
      <c r="K30" s="83">
        <f t="shared" si="3"/>
        <v>36.311863013698627</v>
      </c>
      <c r="L30" s="84">
        <f t="shared" si="5"/>
        <v>122.93641917808218</v>
      </c>
    </row>
    <row r="31" spans="1:18" ht="14.1" customHeight="1" x14ac:dyDescent="0.2">
      <c r="A31" s="85"/>
      <c r="B31" s="11"/>
      <c r="C31" s="11">
        <v>11</v>
      </c>
      <c r="D31" s="27">
        <f t="shared" si="7"/>
        <v>32347.608299999996</v>
      </c>
      <c r="E31" s="27">
        <f t="shared" si="4"/>
        <v>13253.83</v>
      </c>
      <c r="F31" s="82">
        <f t="shared" si="0"/>
        <v>45601.438299999994</v>
      </c>
      <c r="G31" s="27">
        <f t="shared" si="1"/>
        <v>2695.6340249999998</v>
      </c>
      <c r="H31" s="27">
        <f t="shared" si="1"/>
        <v>1104.4858333333334</v>
      </c>
      <c r="I31" s="82">
        <f t="shared" si="2"/>
        <v>3800.1198583333335</v>
      </c>
      <c r="J31" s="83">
        <f t="shared" si="3"/>
        <v>88.623584383561635</v>
      </c>
      <c r="K31" s="83">
        <f t="shared" si="3"/>
        <v>36.311863013698627</v>
      </c>
      <c r="L31" s="84">
        <f t="shared" si="5"/>
        <v>124.93544739726026</v>
      </c>
    </row>
    <row r="32" spans="1:18" ht="14.1" customHeight="1" x14ac:dyDescent="0.2">
      <c r="A32" s="85"/>
      <c r="B32" s="11"/>
      <c r="C32" s="11">
        <v>12</v>
      </c>
      <c r="D32" s="27">
        <f t="shared" si="7"/>
        <v>33077.253599999996</v>
      </c>
      <c r="E32" s="27">
        <f t="shared" si="4"/>
        <v>13253.83</v>
      </c>
      <c r="F32" s="82">
        <f t="shared" si="0"/>
        <v>46331.083599999998</v>
      </c>
      <c r="G32" s="27">
        <f t="shared" si="1"/>
        <v>2756.4377999999997</v>
      </c>
      <c r="H32" s="27">
        <f t="shared" si="1"/>
        <v>1104.4858333333334</v>
      </c>
      <c r="I32" s="82">
        <f t="shared" si="2"/>
        <v>3860.9236333333329</v>
      </c>
      <c r="J32" s="83">
        <f t="shared" si="3"/>
        <v>90.622612602739721</v>
      </c>
      <c r="K32" s="83">
        <f t="shared" si="3"/>
        <v>36.311863013698627</v>
      </c>
      <c r="L32" s="84">
        <f t="shared" si="5"/>
        <v>126.93447561643835</v>
      </c>
    </row>
    <row r="33" spans="1:12" ht="14.1" customHeight="1" x14ac:dyDescent="0.2">
      <c r="A33" s="85"/>
      <c r="B33" s="11"/>
      <c r="C33" s="11">
        <v>13</v>
      </c>
      <c r="D33" s="27">
        <f t="shared" si="7"/>
        <v>33806.8989</v>
      </c>
      <c r="E33" s="27">
        <f t="shared" si="4"/>
        <v>13253.83</v>
      </c>
      <c r="F33" s="82">
        <f t="shared" si="0"/>
        <v>47060.728900000002</v>
      </c>
      <c r="G33" s="27">
        <f t="shared" si="1"/>
        <v>2817.241575</v>
      </c>
      <c r="H33" s="27">
        <f t="shared" si="1"/>
        <v>1104.4858333333334</v>
      </c>
      <c r="I33" s="82">
        <f t="shared" si="2"/>
        <v>3921.7274083333332</v>
      </c>
      <c r="J33" s="83">
        <f t="shared" si="3"/>
        <v>92.621640821917808</v>
      </c>
      <c r="K33" s="83">
        <f t="shared" si="3"/>
        <v>36.311863013698627</v>
      </c>
      <c r="L33" s="84">
        <f t="shared" si="5"/>
        <v>128.93350383561642</v>
      </c>
    </row>
    <row r="34" spans="1:12" ht="14.1" customHeight="1" x14ac:dyDescent="0.2">
      <c r="A34" s="85"/>
      <c r="B34" s="11"/>
      <c r="C34" s="11">
        <v>14</v>
      </c>
      <c r="D34" s="27">
        <f t="shared" si="7"/>
        <v>34536.544199999997</v>
      </c>
      <c r="E34" s="27">
        <f t="shared" si="4"/>
        <v>13253.83</v>
      </c>
      <c r="F34" s="82">
        <f t="shared" si="0"/>
        <v>47790.374199999998</v>
      </c>
      <c r="G34" s="27">
        <f t="shared" si="1"/>
        <v>2878.0453499999999</v>
      </c>
      <c r="H34" s="27">
        <f t="shared" si="1"/>
        <v>1104.4858333333334</v>
      </c>
      <c r="I34" s="82">
        <f t="shared" si="2"/>
        <v>3982.5311833333335</v>
      </c>
      <c r="J34" s="83">
        <f t="shared" si="3"/>
        <v>94.62066904109588</v>
      </c>
      <c r="K34" s="83">
        <f t="shared" si="3"/>
        <v>36.311863013698627</v>
      </c>
      <c r="L34" s="84">
        <f t="shared" si="5"/>
        <v>130.93253205479451</v>
      </c>
    </row>
    <row r="35" spans="1:12" ht="14.1" customHeight="1" x14ac:dyDescent="0.2">
      <c r="A35" s="85"/>
      <c r="B35" s="11"/>
      <c r="C35" s="11">
        <v>15</v>
      </c>
      <c r="D35" s="27">
        <f t="shared" si="7"/>
        <v>35266.189499999993</v>
      </c>
      <c r="E35" s="27">
        <f t="shared" si="4"/>
        <v>13253.83</v>
      </c>
      <c r="F35" s="82">
        <f t="shared" si="0"/>
        <v>48520.019499999995</v>
      </c>
      <c r="G35" s="27">
        <f t="shared" si="1"/>
        <v>2938.8491249999993</v>
      </c>
      <c r="H35" s="27">
        <f t="shared" si="1"/>
        <v>1104.4858333333334</v>
      </c>
      <c r="I35" s="82">
        <f t="shared" si="2"/>
        <v>4043.3349583333329</v>
      </c>
      <c r="J35" s="83">
        <f t="shared" si="3"/>
        <v>96.619697260273952</v>
      </c>
      <c r="K35" s="83">
        <f t="shared" si="3"/>
        <v>36.311863013698627</v>
      </c>
      <c r="L35" s="84">
        <f t="shared" si="5"/>
        <v>132.93156027397259</v>
      </c>
    </row>
    <row r="36" spans="1:12" ht="14.1" customHeight="1" x14ac:dyDescent="0.2">
      <c r="A36" s="85"/>
      <c r="B36" s="11"/>
      <c r="C36" s="11">
        <v>16</v>
      </c>
      <c r="D36" s="27">
        <f t="shared" si="7"/>
        <v>35995.834799999997</v>
      </c>
      <c r="E36" s="27">
        <f t="shared" si="4"/>
        <v>13253.83</v>
      </c>
      <c r="F36" s="82">
        <f t="shared" si="0"/>
        <v>49249.664799999999</v>
      </c>
      <c r="G36" s="27">
        <f t="shared" si="1"/>
        <v>2999.6528999999996</v>
      </c>
      <c r="H36" s="27">
        <f t="shared" si="1"/>
        <v>1104.4858333333334</v>
      </c>
      <c r="I36" s="82">
        <f t="shared" si="2"/>
        <v>4104.1387333333332</v>
      </c>
      <c r="J36" s="83">
        <f t="shared" si="3"/>
        <v>98.618725479452053</v>
      </c>
      <c r="K36" s="83">
        <f t="shared" si="3"/>
        <v>36.311863013698627</v>
      </c>
      <c r="L36" s="84">
        <f t="shared" si="5"/>
        <v>134.93058849315068</v>
      </c>
    </row>
    <row r="37" spans="1:12" ht="14.1" customHeight="1" x14ac:dyDescent="0.2">
      <c r="A37" s="85"/>
      <c r="B37" s="11"/>
      <c r="C37" s="11">
        <v>17</v>
      </c>
      <c r="D37" s="27">
        <f t="shared" si="7"/>
        <v>36725.480100000001</v>
      </c>
      <c r="E37" s="27">
        <f t="shared" si="4"/>
        <v>13253.83</v>
      </c>
      <c r="F37" s="82">
        <f t="shared" si="0"/>
        <v>49979.310100000002</v>
      </c>
      <c r="G37" s="27">
        <f t="shared" si="1"/>
        <v>3060.4566749999999</v>
      </c>
      <c r="H37" s="27">
        <f t="shared" si="1"/>
        <v>1104.4858333333334</v>
      </c>
      <c r="I37" s="82">
        <f t="shared" si="2"/>
        <v>4164.9425083333335</v>
      </c>
      <c r="J37" s="83">
        <f t="shared" si="3"/>
        <v>100.61775369863014</v>
      </c>
      <c r="K37" s="83">
        <f t="shared" si="3"/>
        <v>36.311863013698627</v>
      </c>
      <c r="L37" s="84">
        <f t="shared" si="5"/>
        <v>136.92961671232877</v>
      </c>
    </row>
    <row r="38" spans="1:12" ht="14.1" customHeight="1" x14ac:dyDescent="0.2">
      <c r="A38" s="85"/>
      <c r="B38" s="11"/>
      <c r="C38" s="11">
        <v>18</v>
      </c>
      <c r="D38" s="27">
        <f t="shared" si="7"/>
        <v>37455.125399999997</v>
      </c>
      <c r="E38" s="27">
        <f t="shared" si="4"/>
        <v>13253.83</v>
      </c>
      <c r="F38" s="82">
        <f t="shared" si="0"/>
        <v>50708.955399999999</v>
      </c>
      <c r="G38" s="27">
        <f t="shared" si="1"/>
        <v>3121.2604499999998</v>
      </c>
      <c r="H38" s="27">
        <f t="shared" si="1"/>
        <v>1104.4858333333334</v>
      </c>
      <c r="I38" s="82">
        <f t="shared" si="2"/>
        <v>4225.7462833333329</v>
      </c>
      <c r="J38" s="83">
        <f t="shared" si="3"/>
        <v>102.61678191780821</v>
      </c>
      <c r="K38" s="83">
        <f t="shared" si="3"/>
        <v>36.311863013698627</v>
      </c>
      <c r="L38" s="84">
        <f t="shared" si="5"/>
        <v>138.92864493150682</v>
      </c>
    </row>
    <row r="39" spans="1:12" ht="14.1" customHeight="1" x14ac:dyDescent="0.2">
      <c r="A39" s="85"/>
      <c r="B39" s="11"/>
      <c r="C39" s="11">
        <v>19</v>
      </c>
      <c r="D39" s="27">
        <f t="shared" si="7"/>
        <v>38184.770699999994</v>
      </c>
      <c r="E39" s="27">
        <f t="shared" si="4"/>
        <v>13253.83</v>
      </c>
      <c r="F39" s="82">
        <f t="shared" si="0"/>
        <v>51438.600699999995</v>
      </c>
      <c r="G39" s="27">
        <f t="shared" si="1"/>
        <v>3182.0642249999996</v>
      </c>
      <c r="H39" s="27">
        <f t="shared" si="1"/>
        <v>1104.4858333333334</v>
      </c>
      <c r="I39" s="82">
        <f t="shared" si="2"/>
        <v>4286.5500583333333</v>
      </c>
      <c r="J39" s="83">
        <f t="shared" si="3"/>
        <v>104.61581013698628</v>
      </c>
      <c r="K39" s="83">
        <f t="shared" si="3"/>
        <v>36.311863013698627</v>
      </c>
      <c r="L39" s="84">
        <f t="shared" si="5"/>
        <v>140.92767315068491</v>
      </c>
    </row>
    <row r="40" spans="1:12" ht="14.1" customHeight="1" x14ac:dyDescent="0.2">
      <c r="A40" s="85"/>
      <c r="B40" s="11"/>
      <c r="C40" s="11">
        <v>20</v>
      </c>
      <c r="D40" s="27">
        <f t="shared" si="7"/>
        <v>38914.415999999997</v>
      </c>
      <c r="E40" s="27">
        <f t="shared" si="4"/>
        <v>13253.83</v>
      </c>
      <c r="F40" s="82">
        <f t="shared" si="0"/>
        <v>52168.245999999999</v>
      </c>
      <c r="G40" s="27">
        <f t="shared" si="1"/>
        <v>3242.8679999999999</v>
      </c>
      <c r="H40" s="27">
        <f t="shared" si="1"/>
        <v>1104.4858333333334</v>
      </c>
      <c r="I40" s="82">
        <f t="shared" si="2"/>
        <v>4347.3538333333336</v>
      </c>
      <c r="J40" s="83">
        <f t="shared" si="3"/>
        <v>106.61483835616437</v>
      </c>
      <c r="K40" s="83">
        <f t="shared" si="3"/>
        <v>36.311863013698627</v>
      </c>
      <c r="L40" s="84">
        <f t="shared" si="5"/>
        <v>142.926701369863</v>
      </c>
    </row>
    <row r="41" spans="1:12" ht="14.1" customHeight="1" x14ac:dyDescent="0.2">
      <c r="A41" s="85"/>
      <c r="B41" s="11"/>
      <c r="C41" s="11">
        <v>21</v>
      </c>
      <c r="D41" s="27">
        <f t="shared" si="7"/>
        <v>39644.061299999994</v>
      </c>
      <c r="E41" s="27">
        <f t="shared" si="4"/>
        <v>13253.83</v>
      </c>
      <c r="F41" s="82">
        <f t="shared" si="0"/>
        <v>52897.891299999996</v>
      </c>
      <c r="G41" s="27">
        <f t="shared" si="1"/>
        <v>3303.6717749999993</v>
      </c>
      <c r="H41" s="27">
        <f t="shared" si="1"/>
        <v>1104.4858333333334</v>
      </c>
      <c r="I41" s="82">
        <f t="shared" si="2"/>
        <v>4408.157608333333</v>
      </c>
      <c r="J41" s="83">
        <f t="shared" si="3"/>
        <v>108.61386657534246</v>
      </c>
      <c r="K41" s="83">
        <f t="shared" si="3"/>
        <v>36.311863013698627</v>
      </c>
      <c r="L41" s="84">
        <f t="shared" si="5"/>
        <v>144.92572958904108</v>
      </c>
    </row>
    <row r="42" spans="1:12" ht="14.1" customHeight="1" x14ac:dyDescent="0.2">
      <c r="A42" s="85"/>
      <c r="B42" s="11"/>
      <c r="C42" s="11">
        <v>22</v>
      </c>
      <c r="D42" s="27">
        <f t="shared" si="7"/>
        <v>40373.706599999998</v>
      </c>
      <c r="E42" s="27">
        <f t="shared" si="4"/>
        <v>13253.83</v>
      </c>
      <c r="F42" s="82">
        <f t="shared" si="0"/>
        <v>53627.536599999999</v>
      </c>
      <c r="G42" s="27">
        <f t="shared" si="1"/>
        <v>3364.4755499999997</v>
      </c>
      <c r="H42" s="27">
        <f t="shared" si="1"/>
        <v>1104.4858333333334</v>
      </c>
      <c r="I42" s="82">
        <f t="shared" si="2"/>
        <v>4468.9613833333333</v>
      </c>
      <c r="J42" s="83">
        <f t="shared" si="3"/>
        <v>110.61289479452054</v>
      </c>
      <c r="K42" s="83">
        <f t="shared" si="3"/>
        <v>36.311863013698627</v>
      </c>
      <c r="L42" s="84">
        <f t="shared" si="5"/>
        <v>146.92475780821917</v>
      </c>
    </row>
    <row r="43" spans="1:12" ht="14.1" customHeight="1" x14ac:dyDescent="0.2">
      <c r="A43" s="85"/>
      <c r="B43" s="11"/>
      <c r="C43" s="11">
        <v>23</v>
      </c>
      <c r="D43" s="27">
        <f t="shared" si="7"/>
        <v>41103.351899999994</v>
      </c>
      <c r="E43" s="27">
        <f t="shared" si="4"/>
        <v>13253.83</v>
      </c>
      <c r="F43" s="82">
        <f t="shared" si="0"/>
        <v>54357.181899999996</v>
      </c>
      <c r="G43" s="27">
        <f t="shared" si="1"/>
        <v>3425.2793249999995</v>
      </c>
      <c r="H43" s="27">
        <f t="shared" si="1"/>
        <v>1104.4858333333334</v>
      </c>
      <c r="I43" s="82">
        <f t="shared" si="2"/>
        <v>4529.7651583333327</v>
      </c>
      <c r="J43" s="83">
        <f t="shared" si="3"/>
        <v>112.61192301369861</v>
      </c>
      <c r="K43" s="83">
        <f t="shared" si="3"/>
        <v>36.311863013698627</v>
      </c>
      <c r="L43" s="84">
        <f t="shared" si="5"/>
        <v>148.92378602739723</v>
      </c>
    </row>
    <row r="44" spans="1:12" ht="14.1" customHeight="1" x14ac:dyDescent="0.2">
      <c r="A44" s="85"/>
      <c r="B44" s="11"/>
      <c r="C44" s="11">
        <v>24</v>
      </c>
      <c r="D44" s="27">
        <f t="shared" si="7"/>
        <v>41832.997199999998</v>
      </c>
      <c r="E44" s="27">
        <f t="shared" si="4"/>
        <v>13253.83</v>
      </c>
      <c r="F44" s="82">
        <f t="shared" si="0"/>
        <v>55086.8272</v>
      </c>
      <c r="G44" s="27">
        <f t="shared" si="1"/>
        <v>3486.0830999999998</v>
      </c>
      <c r="H44" s="27">
        <f t="shared" si="1"/>
        <v>1104.4858333333334</v>
      </c>
      <c r="I44" s="82">
        <f t="shared" si="2"/>
        <v>4590.568933333333</v>
      </c>
      <c r="J44" s="83">
        <f t="shared" si="3"/>
        <v>114.6109512328767</v>
      </c>
      <c r="K44" s="83">
        <f t="shared" si="3"/>
        <v>36.311863013698627</v>
      </c>
      <c r="L44" s="84">
        <f t="shared" si="5"/>
        <v>150.92281424657534</v>
      </c>
    </row>
    <row r="45" spans="1:12" ht="14.1" customHeight="1" x14ac:dyDescent="0.2">
      <c r="A45" s="85"/>
      <c r="B45" s="11"/>
      <c r="C45" s="11">
        <v>25</v>
      </c>
      <c r="D45" s="27">
        <f t="shared" si="7"/>
        <v>42562.642499999994</v>
      </c>
      <c r="E45" s="27">
        <f t="shared" si="4"/>
        <v>13253.83</v>
      </c>
      <c r="F45" s="82">
        <f t="shared" si="0"/>
        <v>55816.472499999996</v>
      </c>
      <c r="G45" s="27">
        <f t="shared" si="1"/>
        <v>3546.8868749999997</v>
      </c>
      <c r="H45" s="27">
        <f t="shared" si="1"/>
        <v>1104.4858333333334</v>
      </c>
      <c r="I45" s="82">
        <f t="shared" si="2"/>
        <v>4651.3727083333333</v>
      </c>
      <c r="J45" s="83">
        <f t="shared" si="3"/>
        <v>116.60997945205477</v>
      </c>
      <c r="K45" s="83">
        <f t="shared" si="3"/>
        <v>36.311863013698627</v>
      </c>
      <c r="L45" s="84">
        <f t="shared" si="5"/>
        <v>152.9218424657534</v>
      </c>
    </row>
    <row r="46" spans="1:12" ht="14.1" customHeight="1" x14ac:dyDescent="0.2">
      <c r="A46" s="85"/>
      <c r="B46" s="11"/>
      <c r="C46" s="11">
        <v>26</v>
      </c>
      <c r="D46" s="27">
        <f t="shared" si="7"/>
        <v>43292.287799999991</v>
      </c>
      <c r="E46" s="27">
        <f t="shared" si="4"/>
        <v>13253.83</v>
      </c>
      <c r="F46" s="82">
        <f t="shared" si="0"/>
        <v>56546.117799999993</v>
      </c>
      <c r="G46" s="27">
        <f t="shared" si="1"/>
        <v>3607.6906499999991</v>
      </c>
      <c r="H46" s="27">
        <f t="shared" si="1"/>
        <v>1104.4858333333334</v>
      </c>
      <c r="I46" s="82">
        <f t="shared" si="2"/>
        <v>4712.1764833333327</v>
      </c>
      <c r="J46" s="83">
        <f t="shared" si="3"/>
        <v>118.60900767123285</v>
      </c>
      <c r="K46" s="83">
        <f t="shared" si="3"/>
        <v>36.311863013698627</v>
      </c>
      <c r="L46" s="84">
        <f t="shared" si="5"/>
        <v>154.92087068493146</v>
      </c>
    </row>
    <row r="47" spans="1:12" ht="14.1" customHeight="1" x14ac:dyDescent="0.2">
      <c r="A47" s="85"/>
      <c r="B47" s="11"/>
      <c r="C47" s="11">
        <v>27</v>
      </c>
      <c r="D47" s="27">
        <f t="shared" si="7"/>
        <v>44021.933099999995</v>
      </c>
      <c r="E47" s="27">
        <f t="shared" si="4"/>
        <v>13253.83</v>
      </c>
      <c r="F47" s="82">
        <f t="shared" si="0"/>
        <v>57275.763099999996</v>
      </c>
      <c r="G47" s="27">
        <f t="shared" si="1"/>
        <v>3668.4944249999994</v>
      </c>
      <c r="H47" s="27">
        <f t="shared" si="1"/>
        <v>1104.4858333333334</v>
      </c>
      <c r="I47" s="82">
        <f t="shared" si="2"/>
        <v>4772.980258333333</v>
      </c>
      <c r="J47" s="83">
        <f t="shared" si="3"/>
        <v>120.60803589041095</v>
      </c>
      <c r="K47" s="83">
        <f t="shared" si="3"/>
        <v>36.311863013698627</v>
      </c>
      <c r="L47" s="84">
        <f t="shared" si="5"/>
        <v>156.91989890410957</v>
      </c>
    </row>
    <row r="48" spans="1:12" ht="14.1" customHeight="1" x14ac:dyDescent="0.2">
      <c r="A48" s="85"/>
      <c r="B48" s="11"/>
      <c r="C48" s="11">
        <v>28</v>
      </c>
      <c r="D48" s="27">
        <f t="shared" si="7"/>
        <v>44751.578399999999</v>
      </c>
      <c r="E48" s="27">
        <f t="shared" si="4"/>
        <v>13253.83</v>
      </c>
      <c r="F48" s="82">
        <f t="shared" si="0"/>
        <v>58005.4084</v>
      </c>
      <c r="G48" s="27">
        <f t="shared" si="1"/>
        <v>3729.2981999999997</v>
      </c>
      <c r="H48" s="27">
        <f t="shared" si="1"/>
        <v>1104.4858333333334</v>
      </c>
      <c r="I48" s="82">
        <f t="shared" si="2"/>
        <v>4833.7840333333334</v>
      </c>
      <c r="J48" s="83">
        <f t="shared" si="3"/>
        <v>122.60706410958903</v>
      </c>
      <c r="K48" s="83">
        <f t="shared" si="3"/>
        <v>36.311863013698627</v>
      </c>
      <c r="L48" s="84">
        <f t="shared" si="5"/>
        <v>158.91892712328766</v>
      </c>
    </row>
    <row r="49" spans="1:12" ht="14.1" customHeight="1" x14ac:dyDescent="0.2">
      <c r="A49" s="85"/>
      <c r="B49" s="11"/>
      <c r="C49" s="11">
        <v>29</v>
      </c>
      <c r="D49" s="27">
        <f t="shared" si="7"/>
        <v>45481.223699999995</v>
      </c>
      <c r="E49" s="27">
        <f t="shared" si="4"/>
        <v>13253.83</v>
      </c>
      <c r="F49" s="82">
        <f t="shared" si="0"/>
        <v>58735.053699999997</v>
      </c>
      <c r="G49" s="27">
        <f t="shared" si="1"/>
        <v>3790.1019749999996</v>
      </c>
      <c r="H49" s="27">
        <f t="shared" si="1"/>
        <v>1104.4858333333334</v>
      </c>
      <c r="I49" s="82">
        <f t="shared" si="2"/>
        <v>4894.5878083333328</v>
      </c>
      <c r="J49" s="83">
        <f t="shared" si="3"/>
        <v>124.6060923287671</v>
      </c>
      <c r="K49" s="83">
        <f t="shared" si="3"/>
        <v>36.311863013698627</v>
      </c>
      <c r="L49" s="84">
        <f t="shared" si="5"/>
        <v>160.91795534246575</v>
      </c>
    </row>
    <row r="50" spans="1:12" ht="14.1" customHeight="1" x14ac:dyDescent="0.2">
      <c r="A50" s="85"/>
      <c r="B50" s="11"/>
      <c r="C50" s="11">
        <v>30</v>
      </c>
      <c r="D50" s="27">
        <f t="shared" si="7"/>
        <v>46210.868999999992</v>
      </c>
      <c r="E50" s="27">
        <f t="shared" si="4"/>
        <v>13253.83</v>
      </c>
      <c r="F50" s="82">
        <f t="shared" si="0"/>
        <v>59464.698999999993</v>
      </c>
      <c r="G50" s="27">
        <f t="shared" si="1"/>
        <v>3850.9057499999994</v>
      </c>
      <c r="H50" s="27">
        <f t="shared" si="1"/>
        <v>1104.4858333333334</v>
      </c>
      <c r="I50" s="82">
        <f t="shared" si="2"/>
        <v>4955.3915833333331</v>
      </c>
      <c r="J50" s="83">
        <f t="shared" si="3"/>
        <v>126.60512054794518</v>
      </c>
      <c r="K50" s="83">
        <f t="shared" si="3"/>
        <v>36.311863013698627</v>
      </c>
      <c r="L50" s="84">
        <f t="shared" si="5"/>
        <v>162.9169835616438</v>
      </c>
    </row>
    <row r="51" spans="1:12" ht="14.1" customHeight="1" x14ac:dyDescent="0.2">
      <c r="A51" s="85"/>
      <c r="B51" s="11"/>
      <c r="C51" s="11">
        <v>31</v>
      </c>
      <c r="D51" s="27">
        <f t="shared" si="7"/>
        <v>46940.514299999995</v>
      </c>
      <c r="E51" s="27">
        <f t="shared" si="4"/>
        <v>13253.83</v>
      </c>
      <c r="F51" s="82">
        <f t="shared" si="0"/>
        <v>60194.344299999997</v>
      </c>
      <c r="G51" s="27">
        <f t="shared" si="1"/>
        <v>3911.7095249999998</v>
      </c>
      <c r="H51" s="27">
        <f t="shared" si="1"/>
        <v>1104.4858333333334</v>
      </c>
      <c r="I51" s="82">
        <f t="shared" si="2"/>
        <v>5016.1953583333334</v>
      </c>
      <c r="J51" s="83">
        <f t="shared" si="3"/>
        <v>128.60414876712326</v>
      </c>
      <c r="K51" s="83">
        <f t="shared" si="3"/>
        <v>36.311863013698627</v>
      </c>
      <c r="L51" s="84">
        <f t="shared" si="5"/>
        <v>164.91601178082189</v>
      </c>
    </row>
    <row r="52" spans="1:12" ht="14.1" customHeight="1" x14ac:dyDescent="0.2">
      <c r="A52" s="85"/>
      <c r="B52" s="11"/>
      <c r="C52" s="11">
        <v>32</v>
      </c>
      <c r="D52" s="27">
        <f t="shared" si="7"/>
        <v>47670.159599999999</v>
      </c>
      <c r="E52" s="27">
        <f t="shared" si="4"/>
        <v>13253.83</v>
      </c>
      <c r="F52" s="82">
        <f t="shared" si="0"/>
        <v>60923.989600000001</v>
      </c>
      <c r="G52" s="27">
        <f t="shared" si="1"/>
        <v>3972.5133000000001</v>
      </c>
      <c r="H52" s="27">
        <f t="shared" si="1"/>
        <v>1104.4858333333334</v>
      </c>
      <c r="I52" s="82">
        <f t="shared" si="2"/>
        <v>5076.9991333333337</v>
      </c>
      <c r="J52" s="83">
        <f t="shared" si="3"/>
        <v>130.60317698630138</v>
      </c>
      <c r="K52" s="83">
        <f t="shared" si="3"/>
        <v>36.311863013698627</v>
      </c>
      <c r="L52" s="84">
        <f t="shared" si="5"/>
        <v>166.91504</v>
      </c>
    </row>
    <row r="53" spans="1:12" ht="14.1" customHeight="1" x14ac:dyDescent="0.2">
      <c r="A53" s="85"/>
      <c r="B53" s="11"/>
      <c r="C53" s="11">
        <v>33</v>
      </c>
      <c r="D53" s="27">
        <f t="shared" si="7"/>
        <v>48399.804899999996</v>
      </c>
      <c r="E53" s="27">
        <f t="shared" si="4"/>
        <v>13253.83</v>
      </c>
      <c r="F53" s="82">
        <f t="shared" si="0"/>
        <v>61653.634899999997</v>
      </c>
      <c r="G53" s="27">
        <f t="shared" si="1"/>
        <v>4033.3170749999995</v>
      </c>
      <c r="H53" s="27">
        <f>E53/$G$7</f>
        <v>1104.4858333333334</v>
      </c>
      <c r="I53" s="82">
        <f t="shared" si="2"/>
        <v>5137.8029083333331</v>
      </c>
      <c r="J53" s="83">
        <f t="shared" si="3"/>
        <v>132.60220520547944</v>
      </c>
      <c r="K53" s="83">
        <f t="shared" si="3"/>
        <v>36.311863013698627</v>
      </c>
      <c r="L53" s="84">
        <f t="shared" si="5"/>
        <v>168.91406821917806</v>
      </c>
    </row>
    <row r="54" spans="1:12" ht="14.1" customHeight="1" x14ac:dyDescent="0.2">
      <c r="A54" s="85"/>
      <c r="B54" s="11"/>
      <c r="C54" s="11">
        <v>34</v>
      </c>
      <c r="D54" s="27">
        <f t="shared" si="7"/>
        <v>49129.450199999992</v>
      </c>
      <c r="E54" s="27">
        <f t="shared" si="4"/>
        <v>13253.83</v>
      </c>
      <c r="F54" s="82">
        <f t="shared" si="0"/>
        <v>62383.280199999994</v>
      </c>
      <c r="G54" s="27">
        <f t="shared" si="1"/>
        <v>4094.1208499999993</v>
      </c>
      <c r="H54" s="27">
        <f t="shared" si="1"/>
        <v>1104.4858333333334</v>
      </c>
      <c r="I54" s="82">
        <f t="shared" si="2"/>
        <v>5198.6066833333325</v>
      </c>
      <c r="J54" s="83">
        <f t="shared" si="3"/>
        <v>134.60123342465752</v>
      </c>
      <c r="K54" s="83">
        <f t="shared" si="3"/>
        <v>36.311863013698627</v>
      </c>
      <c r="L54" s="84">
        <f t="shared" si="5"/>
        <v>170.91309643835615</v>
      </c>
    </row>
    <row r="55" spans="1:12" ht="10.5" customHeight="1" x14ac:dyDescent="0.2">
      <c r="A55" s="85"/>
      <c r="B55" s="11"/>
      <c r="C55" s="11">
        <v>35</v>
      </c>
      <c r="D55" s="27">
        <f t="shared" si="7"/>
        <v>49859.095499999996</v>
      </c>
      <c r="E55" s="27">
        <f t="shared" si="4"/>
        <v>13253.83</v>
      </c>
      <c r="F55" s="82">
        <f t="shared" si="0"/>
        <v>63112.925499999998</v>
      </c>
      <c r="G55" s="27">
        <f t="shared" si="1"/>
        <v>4154.9246249999997</v>
      </c>
      <c r="H55" s="27">
        <f t="shared" si="1"/>
        <v>1104.4858333333334</v>
      </c>
      <c r="I55" s="82">
        <f t="shared" si="2"/>
        <v>5259.4104583333328</v>
      </c>
      <c r="J55" s="83">
        <f t="shared" si="3"/>
        <v>136.60026164383561</v>
      </c>
      <c r="K55" s="83">
        <f t="shared" si="3"/>
        <v>36.311863013698627</v>
      </c>
      <c r="L55" s="84">
        <f t="shared" si="5"/>
        <v>172.91212465753424</v>
      </c>
    </row>
    <row r="56" spans="1:12" x14ac:dyDescent="0.2">
      <c r="A56" s="85"/>
      <c r="B56" s="11"/>
      <c r="C56" s="11">
        <v>36</v>
      </c>
      <c r="D56" s="27">
        <f t="shared" si="7"/>
        <v>50588.7408</v>
      </c>
      <c r="E56" s="27">
        <f t="shared" si="4"/>
        <v>13253.83</v>
      </c>
      <c r="F56" s="82">
        <f t="shared" si="0"/>
        <v>63842.570800000001</v>
      </c>
      <c r="G56" s="27">
        <f t="shared" si="1"/>
        <v>4215.7284</v>
      </c>
      <c r="H56" s="27">
        <f t="shared" si="1"/>
        <v>1104.4858333333334</v>
      </c>
      <c r="I56" s="82">
        <f t="shared" si="2"/>
        <v>5320.2142333333331</v>
      </c>
      <c r="J56" s="83">
        <f t="shared" si="3"/>
        <v>138.59928986301369</v>
      </c>
      <c r="K56" s="83">
        <f t="shared" si="3"/>
        <v>36.311863013698627</v>
      </c>
      <c r="L56" s="84">
        <f>SUM(J56:K56)</f>
        <v>174.91115287671232</v>
      </c>
    </row>
  </sheetData>
  <sheetProtection algorithmName="SHA-512" hashValue="CeI4QglUEXG00Yg8CWMyAXbCuEguFXBSGzwK9VxcCbjGKnIWrgVRMGtPo/ZBd51gkSOhEAPYnQOLS/twr9TJ0Q==" saltValue="H2LkpkxKh1tMUO9AlKxjYQ==" spinCount="100000" sheet="1" objects="1" scenarios="1"/>
  <mergeCells count="11">
    <mergeCell ref="E2:I2"/>
    <mergeCell ref="H3:I3"/>
    <mergeCell ref="F4:I5"/>
    <mergeCell ref="A5:D6"/>
    <mergeCell ref="J8:L8"/>
    <mergeCell ref="D8:F8"/>
    <mergeCell ref="A8:A9"/>
    <mergeCell ref="B8:B9"/>
    <mergeCell ref="C8:C9"/>
    <mergeCell ref="G8:I8"/>
    <mergeCell ref="K3:L3"/>
  </mergeCells>
  <phoneticPr fontId="2" type="noConversion"/>
  <pageMargins left="0.39370078740157483" right="0" top="0" bottom="0.39370078740157483" header="0.15748031496062992" footer="0.15748031496062992"/>
  <pageSetup paperSize="9" orientation="portrait" r:id="rId1"/>
  <headerFooter alignWithMargins="0">
    <oddFooter>&amp;L&amp;8&amp;A&amp;R&amp;8Version/e &amp;D</oddFooter>
  </headerFooter>
  <customProperties>
    <customPr name="EpmWorksheetKeyString_GUID" r:id="rId2"/>
  </customProperties>
  <drawing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0"/>
    <pageSetUpPr fitToPage="1"/>
  </sheetPr>
  <dimension ref="A1:N58"/>
  <sheetViews>
    <sheetView topLeftCell="A4" zoomScaleNormal="100" workbookViewId="0">
      <selection activeCell="A33" sqref="A33:XFD33"/>
    </sheetView>
  </sheetViews>
  <sheetFormatPr defaultColWidth="11.44140625" defaultRowHeight="13.2" outlineLevelRow="1" x14ac:dyDescent="0.25"/>
  <cols>
    <col min="1" max="1" width="34.109375" bestFit="1" customWidth="1"/>
    <col min="2" max="2" width="4" bestFit="1" customWidth="1"/>
    <col min="3" max="4" width="7.88671875" bestFit="1" customWidth="1"/>
    <col min="5" max="5" width="9.5546875" bestFit="1" customWidth="1"/>
    <col min="6" max="6" width="16.88671875" bestFit="1" customWidth="1"/>
    <col min="7" max="7" width="6.33203125" hidden="1" customWidth="1"/>
    <col min="8" max="8" width="21.6640625" bestFit="1" customWidth="1"/>
    <col min="9" max="9" width="11.44140625" bestFit="1" customWidth="1"/>
    <col min="10" max="10" width="16.88671875" bestFit="1" customWidth="1"/>
    <col min="11" max="11" width="11.6640625" customWidth="1"/>
    <col min="12" max="12" width="9.44140625" customWidth="1"/>
    <col min="13" max="13" width="13.6640625" bestFit="1" customWidth="1"/>
    <col min="14" max="14" width="14.5546875" customWidth="1"/>
    <col min="15" max="15" width="16.5546875" customWidth="1"/>
    <col min="17" max="17" width="11.6640625" bestFit="1" customWidth="1"/>
  </cols>
  <sheetData>
    <row r="1" spans="1:14" ht="63.75" customHeight="1" x14ac:dyDescent="0.25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4" ht="18.75" customHeight="1" x14ac:dyDescent="0.25"/>
    <row r="3" spans="1:14" x14ac:dyDescent="0.25">
      <c r="F3" s="47">
        <v>43831</v>
      </c>
      <c r="K3" s="118"/>
      <c r="L3" s="118"/>
    </row>
    <row r="4" spans="1:14" ht="84" customHeight="1" x14ac:dyDescent="0.25">
      <c r="F4" s="48" t="s">
        <v>49</v>
      </c>
      <c r="L4">
        <f>IF(K4="A",1062.96,IF(K4="B",951.72,IF(K4="C",679.8,IF(K4="D","618",0))))</f>
        <v>0</v>
      </c>
    </row>
    <row r="5" spans="1:14" ht="12" customHeight="1" x14ac:dyDescent="0.25">
      <c r="B5" s="110" t="s">
        <v>11</v>
      </c>
      <c r="C5" s="111"/>
      <c r="D5" s="111"/>
      <c r="E5" s="111"/>
      <c r="F5" s="112"/>
      <c r="H5" s="1" t="s">
        <v>12</v>
      </c>
      <c r="I5" s="2"/>
      <c r="J5" s="2"/>
      <c r="K5" s="3"/>
      <c r="L5" s="4"/>
      <c r="M5" s="119" t="s">
        <v>54</v>
      </c>
      <c r="N5" s="119"/>
    </row>
    <row r="6" spans="1:14" x14ac:dyDescent="0.25">
      <c r="B6" s="5" t="s">
        <v>13</v>
      </c>
      <c r="C6" s="104" t="s">
        <v>14</v>
      </c>
      <c r="D6" s="104"/>
      <c r="E6" s="105">
        <v>335.7</v>
      </c>
      <c r="F6" s="105"/>
      <c r="H6" s="113">
        <v>18.600000000000001</v>
      </c>
      <c r="I6" s="114"/>
      <c r="J6" s="115" t="s">
        <v>15</v>
      </c>
      <c r="K6" s="116"/>
      <c r="M6" s="52" t="s">
        <v>50</v>
      </c>
      <c r="N6" s="53">
        <v>1062.96</v>
      </c>
    </row>
    <row r="7" spans="1:14" x14ac:dyDescent="0.25">
      <c r="B7" s="5" t="s">
        <v>16</v>
      </c>
      <c r="C7" s="104" t="s">
        <v>14</v>
      </c>
      <c r="D7" s="104"/>
      <c r="E7" s="105"/>
      <c r="F7" s="105"/>
      <c r="G7" s="50"/>
      <c r="H7" s="106">
        <v>20.149999999999999</v>
      </c>
      <c r="I7" s="107"/>
      <c r="J7" s="108">
        <v>366</v>
      </c>
      <c r="K7" s="109"/>
      <c r="M7" s="52" t="s">
        <v>51</v>
      </c>
      <c r="N7" s="53">
        <v>951.72</v>
      </c>
    </row>
    <row r="8" spans="1:14" x14ac:dyDescent="0.25">
      <c r="B8" s="5" t="s">
        <v>17</v>
      </c>
      <c r="C8" s="104" t="s">
        <v>14</v>
      </c>
      <c r="D8" s="104"/>
      <c r="E8" s="105">
        <v>387.34</v>
      </c>
      <c r="F8" s="105"/>
      <c r="H8" s="106">
        <v>21.18</v>
      </c>
      <c r="I8" s="107"/>
      <c r="J8" s="117" t="str">
        <f>CONCATENATE("GIORNALIERO - TÄGLICH  
(",J7," giorni/Tage)")</f>
        <v>GIORNALIERO - TÄGLICH  
(366 giorni/Tage)</v>
      </c>
      <c r="K8" s="109"/>
      <c r="M8" s="52" t="s">
        <v>52</v>
      </c>
      <c r="N8" s="53">
        <v>679.8</v>
      </c>
    </row>
    <row r="9" spans="1:14" x14ac:dyDescent="0.25">
      <c r="B9" s="5" t="s">
        <v>18</v>
      </c>
      <c r="C9" s="104" t="s">
        <v>14</v>
      </c>
      <c r="D9" s="104"/>
      <c r="E9" s="105">
        <v>413.17</v>
      </c>
      <c r="F9" s="105"/>
      <c r="H9" s="106">
        <v>23.25</v>
      </c>
      <c r="I9" s="107"/>
      <c r="J9" s="117" t="s">
        <v>19</v>
      </c>
      <c r="K9" s="109"/>
      <c r="M9" s="52" t="s">
        <v>53</v>
      </c>
      <c r="N9" s="53">
        <v>618</v>
      </c>
    </row>
    <row r="10" spans="1:14" x14ac:dyDescent="0.25">
      <c r="B10" s="5" t="s">
        <v>20</v>
      </c>
      <c r="C10" s="104" t="s">
        <v>14</v>
      </c>
      <c r="D10" s="104"/>
      <c r="E10" s="105">
        <v>438.99</v>
      </c>
      <c r="F10" s="105"/>
      <c r="H10" s="106">
        <v>26.86</v>
      </c>
      <c r="I10" s="107"/>
      <c r="J10" s="117" t="s">
        <v>21</v>
      </c>
      <c r="K10" s="109"/>
    </row>
    <row r="11" spans="1:14" x14ac:dyDescent="0.25">
      <c r="B11" s="5" t="s">
        <v>22</v>
      </c>
      <c r="C11" s="104" t="s">
        <v>14</v>
      </c>
      <c r="D11" s="104"/>
      <c r="E11" s="105">
        <v>464.81</v>
      </c>
      <c r="F11" s="105"/>
      <c r="H11" s="106">
        <v>30.48</v>
      </c>
      <c r="I11" s="107"/>
      <c r="J11" s="117" t="s">
        <v>23</v>
      </c>
      <c r="K11" s="109"/>
      <c r="M11" s="68" t="s">
        <v>55</v>
      </c>
    </row>
    <row r="12" spans="1:14" x14ac:dyDescent="0.25">
      <c r="B12" s="5" t="s">
        <v>24</v>
      </c>
      <c r="C12" s="104" t="s">
        <v>14</v>
      </c>
      <c r="D12" s="104"/>
      <c r="E12" s="105">
        <v>490.63</v>
      </c>
      <c r="F12" s="105"/>
      <c r="H12" s="106">
        <v>35.64</v>
      </c>
      <c r="I12" s="107"/>
      <c r="J12" s="117" t="s">
        <v>25</v>
      </c>
      <c r="K12" s="109"/>
      <c r="M12" s="69" t="s">
        <v>56</v>
      </c>
    </row>
    <row r="13" spans="1:14" x14ac:dyDescent="0.25">
      <c r="B13" s="5" t="s">
        <v>26</v>
      </c>
      <c r="C13" s="104" t="s">
        <v>14</v>
      </c>
      <c r="D13" s="104"/>
      <c r="E13" s="105">
        <v>516.46</v>
      </c>
      <c r="F13" s="105"/>
      <c r="H13" s="106">
        <v>42.35</v>
      </c>
      <c r="I13" s="107"/>
      <c r="J13" s="117" t="s">
        <v>27</v>
      </c>
      <c r="K13" s="109"/>
      <c r="M13" s="69" t="s">
        <v>57</v>
      </c>
    </row>
    <row r="14" spans="1:14" x14ac:dyDescent="0.25">
      <c r="B14" s="5" t="s">
        <v>28</v>
      </c>
      <c r="C14" s="104" t="s">
        <v>14</v>
      </c>
      <c r="D14" s="104"/>
      <c r="E14" s="105">
        <v>542.28</v>
      </c>
      <c r="F14" s="105"/>
      <c r="H14" s="106">
        <v>50.1</v>
      </c>
      <c r="I14" s="107"/>
      <c r="J14" s="117" t="s">
        <v>29</v>
      </c>
      <c r="K14" s="109"/>
      <c r="M14" s="69" t="s">
        <v>58</v>
      </c>
    </row>
    <row r="15" spans="1:14" x14ac:dyDescent="0.25">
      <c r="M15" s="69" t="s">
        <v>59</v>
      </c>
    </row>
    <row r="16" spans="1:14" x14ac:dyDescent="0.25">
      <c r="F16">
        <f>40*12</f>
        <v>480</v>
      </c>
    </row>
    <row r="17" spans="1:11" x14ac:dyDescent="0.25">
      <c r="A17" s="32" t="s">
        <v>46</v>
      </c>
      <c r="E17" s="31" t="s">
        <v>42</v>
      </c>
      <c r="F17" s="31" t="s">
        <v>43</v>
      </c>
      <c r="I17" s="30" t="s">
        <v>41</v>
      </c>
      <c r="J17" s="30" t="s">
        <v>40</v>
      </c>
      <c r="K17" s="30"/>
    </row>
    <row r="18" spans="1:11" x14ac:dyDescent="0.25">
      <c r="B18" s="11">
        <v>1</v>
      </c>
      <c r="C18" s="26">
        <v>7280.26</v>
      </c>
      <c r="D18" s="26">
        <v>9126.6200000000008</v>
      </c>
      <c r="E18" s="33">
        <v>10404.08</v>
      </c>
      <c r="F18" s="44">
        <f>+E18+$F$16</f>
        <v>10884.08</v>
      </c>
      <c r="I18" s="29">
        <f>+F18*100%/E18-100%</f>
        <v>4.6135746745507467E-2</v>
      </c>
      <c r="J18" s="29">
        <f t="shared" ref="J18:J28" si="0">+((C18+F18)*100%/(C18+E18))-100%</f>
        <v>2.7142658419822219E-2</v>
      </c>
      <c r="K18" s="29">
        <f t="shared" ref="K18:K28" si="1">+((D18+F18)*100%/(D18+E18))-100%</f>
        <v>2.4576692079648854E-2</v>
      </c>
    </row>
    <row r="19" spans="1:11" x14ac:dyDescent="0.25">
      <c r="B19" s="11">
        <v>2</v>
      </c>
      <c r="C19" s="26">
        <v>8778.39</v>
      </c>
      <c r="D19" s="26">
        <v>11240.2</v>
      </c>
      <c r="E19" s="33">
        <v>10432.49</v>
      </c>
      <c r="F19" s="44">
        <f t="shared" ref="F19:F28" si="2">+E19+$F$16</f>
        <v>10912.49</v>
      </c>
      <c r="I19" s="29">
        <f t="shared" ref="I19:I28" si="3">+F19*100%/E19-100%</f>
        <v>4.6010108804321881E-2</v>
      </c>
      <c r="J19" s="29">
        <f t="shared" si="0"/>
        <v>2.4985841356564675E-2</v>
      </c>
      <c r="K19" s="29">
        <f t="shared" si="1"/>
        <v>2.214768909627729E-2</v>
      </c>
    </row>
    <row r="20" spans="1:11" x14ac:dyDescent="0.25">
      <c r="B20" s="11">
        <v>3</v>
      </c>
      <c r="C20" s="26">
        <v>9539.0300000000007</v>
      </c>
      <c r="D20" s="26">
        <v>12292.27</v>
      </c>
      <c r="E20" s="33">
        <v>10469.299999999999</v>
      </c>
      <c r="F20" s="44">
        <f t="shared" si="2"/>
        <v>10949.3</v>
      </c>
      <c r="I20" s="29">
        <f t="shared" si="3"/>
        <v>4.584833752017814E-2</v>
      </c>
      <c r="J20" s="29">
        <f t="shared" si="0"/>
        <v>2.3990008161600684E-2</v>
      </c>
      <c r="K20" s="29">
        <f t="shared" si="1"/>
        <v>2.1088176254977054E-2</v>
      </c>
    </row>
    <row r="21" spans="1:11" x14ac:dyDescent="0.25">
      <c r="B21" s="11">
        <v>4</v>
      </c>
      <c r="C21" s="26">
        <v>10299.66</v>
      </c>
      <c r="D21" s="26">
        <v>13365.36</v>
      </c>
      <c r="E21" s="33">
        <v>10525.06</v>
      </c>
      <c r="F21" s="44">
        <f t="shared" si="2"/>
        <v>11005.06</v>
      </c>
      <c r="I21" s="29">
        <f t="shared" si="3"/>
        <v>4.5605440729078905E-2</v>
      </c>
      <c r="J21" s="29">
        <f t="shared" si="0"/>
        <v>2.3049529597516827E-2</v>
      </c>
      <c r="K21" s="29">
        <f t="shared" si="1"/>
        <v>2.0091735515742393E-2</v>
      </c>
    </row>
    <row r="22" spans="1:11" x14ac:dyDescent="0.25">
      <c r="B22" s="11">
        <v>5</v>
      </c>
      <c r="C22" s="26">
        <v>11591.59</v>
      </c>
      <c r="D22" s="26">
        <v>15040.25</v>
      </c>
      <c r="E22" s="33">
        <v>10570.3</v>
      </c>
      <c r="F22" s="44">
        <f t="shared" si="2"/>
        <v>11050.3</v>
      </c>
      <c r="I22" s="29">
        <f t="shared" si="3"/>
        <v>4.541025325676662E-2</v>
      </c>
      <c r="J22" s="29">
        <f t="shared" si="0"/>
        <v>2.1658802566026703E-2</v>
      </c>
      <c r="K22" s="29">
        <f t="shared" si="1"/>
        <v>1.8742276132297064E-2</v>
      </c>
    </row>
    <row r="23" spans="1:11" x14ac:dyDescent="0.25">
      <c r="B23" s="11">
        <v>6</v>
      </c>
      <c r="C23" s="26">
        <v>12936.13</v>
      </c>
      <c r="D23" s="26">
        <v>17097.02</v>
      </c>
      <c r="E23" s="33">
        <v>10636.59</v>
      </c>
      <c r="F23" s="44">
        <f t="shared" si="2"/>
        <v>11116.59</v>
      </c>
      <c r="I23" s="29">
        <f t="shared" si="3"/>
        <v>4.5127244727868554E-2</v>
      </c>
      <c r="J23" s="29">
        <f t="shared" si="0"/>
        <v>2.0362520744318102E-2</v>
      </c>
      <c r="K23" s="29">
        <f t="shared" si="1"/>
        <v>1.7307519648541936E-2</v>
      </c>
    </row>
    <row r="24" spans="1:11" x14ac:dyDescent="0.25">
      <c r="B24" s="11">
        <v>7</v>
      </c>
      <c r="C24" s="26">
        <v>15341.14</v>
      </c>
      <c r="D24" s="26">
        <v>20271.080000000002</v>
      </c>
      <c r="E24" s="33">
        <v>10706.02</v>
      </c>
      <c r="F24" s="44">
        <f t="shared" si="2"/>
        <v>11186.02</v>
      </c>
      <c r="I24" s="29">
        <f t="shared" si="3"/>
        <v>4.4834588390457064E-2</v>
      </c>
      <c r="J24" s="29">
        <f t="shared" si="0"/>
        <v>1.8428112700194621E-2</v>
      </c>
      <c r="K24" s="29">
        <f t="shared" si="1"/>
        <v>1.5495317508740225E-2</v>
      </c>
    </row>
    <row r="25" spans="1:11" x14ac:dyDescent="0.25">
      <c r="B25" s="24" t="s">
        <v>38</v>
      </c>
      <c r="C25" s="26">
        <v>17041.259999999998</v>
      </c>
      <c r="D25" s="26">
        <v>22294.2</v>
      </c>
      <c r="E25" s="33">
        <v>10790.18</v>
      </c>
      <c r="F25" s="44">
        <f t="shared" si="2"/>
        <v>11270.18</v>
      </c>
      <c r="I25" s="29">
        <f t="shared" si="3"/>
        <v>4.4484892745070059E-2</v>
      </c>
      <c r="J25" s="29">
        <f t="shared" si="0"/>
        <v>1.7246682169517635E-2</v>
      </c>
      <c r="K25" s="29">
        <f t="shared" si="1"/>
        <v>1.4508357115956327E-2</v>
      </c>
    </row>
    <row r="26" spans="1:11" x14ac:dyDescent="0.25">
      <c r="B26" s="11" t="s">
        <v>10</v>
      </c>
      <c r="C26" s="26">
        <v>16108.09</v>
      </c>
      <c r="D26" s="26">
        <v>21082.22</v>
      </c>
      <c r="E26" s="33">
        <v>10753.37</v>
      </c>
      <c r="F26" s="44">
        <f t="shared" si="2"/>
        <v>11233.37</v>
      </c>
      <c r="I26" s="29">
        <f t="shared" si="3"/>
        <v>4.4637169557078415E-2</v>
      </c>
      <c r="J26" s="29">
        <f t="shared" si="0"/>
        <v>1.7869468003600675E-2</v>
      </c>
      <c r="K26" s="29">
        <f t="shared" si="1"/>
        <v>1.5077465189117012E-2</v>
      </c>
    </row>
    <row r="27" spans="1:11" x14ac:dyDescent="0.25">
      <c r="B27" s="11">
        <v>8</v>
      </c>
      <c r="C27" s="26">
        <v>18738.240000000002</v>
      </c>
      <c r="D27" s="26">
        <v>24321.51</v>
      </c>
      <c r="E27" s="33">
        <v>10790.18</v>
      </c>
      <c r="F27" s="44">
        <f>+E27+$F$16</f>
        <v>11270.18</v>
      </c>
      <c r="I27" s="29">
        <f t="shared" si="3"/>
        <v>4.4484892745070059E-2</v>
      </c>
      <c r="J27" s="29">
        <f t="shared" si="0"/>
        <v>1.6255526032209033E-2</v>
      </c>
      <c r="K27" s="29">
        <f t="shared" si="1"/>
        <v>1.3670660683094527E-2</v>
      </c>
    </row>
    <row r="28" spans="1:11" x14ac:dyDescent="0.25">
      <c r="B28" s="11">
        <v>9</v>
      </c>
      <c r="C28" s="26">
        <v>22388.89</v>
      </c>
      <c r="D28" s="26">
        <v>29843.78</v>
      </c>
      <c r="E28" s="33">
        <v>10850.16</v>
      </c>
      <c r="F28" s="44">
        <f t="shared" si="2"/>
        <v>11330.16</v>
      </c>
      <c r="I28" s="29">
        <f t="shared" si="3"/>
        <v>4.4238978964365572E-2</v>
      </c>
      <c r="J28" s="29">
        <f t="shared" si="0"/>
        <v>1.4440845932720769E-2</v>
      </c>
      <c r="K28" s="29">
        <f t="shared" si="1"/>
        <v>1.1795368057258671E-2</v>
      </c>
    </row>
    <row r="29" spans="1:11" x14ac:dyDescent="0.25">
      <c r="C29" s="25"/>
      <c r="I29" s="28"/>
    </row>
    <row r="30" spans="1:11" x14ac:dyDescent="0.25">
      <c r="I30" s="46"/>
      <c r="J30" s="45"/>
    </row>
    <row r="31" spans="1:11" x14ac:dyDescent="0.25">
      <c r="F31">
        <f>40*12</f>
        <v>480</v>
      </c>
    </row>
    <row r="32" spans="1:11" x14ac:dyDescent="0.25">
      <c r="A32" s="32" t="s">
        <v>48</v>
      </c>
      <c r="E32" s="31" t="s">
        <v>42</v>
      </c>
      <c r="F32" s="31" t="s">
        <v>43</v>
      </c>
      <c r="I32" s="30" t="s">
        <v>41</v>
      </c>
      <c r="J32" s="30" t="s">
        <v>40</v>
      </c>
      <c r="K32" s="30"/>
    </row>
    <row r="33" spans="1:12" x14ac:dyDescent="0.25">
      <c r="B33" s="11">
        <v>1</v>
      </c>
      <c r="C33" s="26">
        <v>7280.26</v>
      </c>
      <c r="D33" s="26">
        <v>9126.6200000000008</v>
      </c>
      <c r="E33" s="26">
        <v>9924.08</v>
      </c>
      <c r="F33" s="33">
        <f>+E33+$F$31</f>
        <v>10404.08</v>
      </c>
      <c r="I33" s="29">
        <f t="shared" ref="I33:I43" si="4">+F33*100%/E33-100%</f>
        <v>4.8367203811335635E-2</v>
      </c>
      <c r="J33" s="29">
        <f t="shared" ref="J33:J43" si="5">+((C33+F33)*100%/(C33+E33))-100%</f>
        <v>2.7899936876392806E-2</v>
      </c>
      <c r="K33" s="29">
        <f t="shared" ref="K33:K43" si="6">+((D33+F33)*100%/(D33+E33))-100%</f>
        <v>2.5195924559202609E-2</v>
      </c>
    </row>
    <row r="34" spans="1:12" x14ac:dyDescent="0.25">
      <c r="B34" s="11">
        <v>2</v>
      </c>
      <c r="C34" s="26">
        <v>8778.39</v>
      </c>
      <c r="D34" s="26">
        <v>11240.2</v>
      </c>
      <c r="E34" s="26">
        <v>9952.49</v>
      </c>
      <c r="F34" s="33">
        <f t="shared" ref="F34:F43" si="7">+E34+$F$31</f>
        <v>10432.49</v>
      </c>
      <c r="I34" s="29">
        <f t="shared" si="4"/>
        <v>4.8229136628120228E-2</v>
      </c>
      <c r="J34" s="29">
        <f t="shared" si="5"/>
        <v>2.5626131820822184E-2</v>
      </c>
      <c r="K34" s="29">
        <f t="shared" si="6"/>
        <v>2.2649319175621407E-2</v>
      </c>
    </row>
    <row r="35" spans="1:12" x14ac:dyDescent="0.25">
      <c r="B35" s="11">
        <v>3</v>
      </c>
      <c r="C35" s="26">
        <v>9539.0300000000007</v>
      </c>
      <c r="D35" s="26">
        <v>12292.27</v>
      </c>
      <c r="E35" s="26">
        <v>9989.2999999999993</v>
      </c>
      <c r="F35" s="33">
        <f t="shared" si="7"/>
        <v>10469.299999999999</v>
      </c>
      <c r="I35" s="29">
        <f t="shared" si="4"/>
        <v>4.8051415014064958E-2</v>
      </c>
      <c r="J35" s="29">
        <f t="shared" si="5"/>
        <v>2.4579674759695358E-2</v>
      </c>
      <c r="K35" s="29">
        <f t="shared" si="6"/>
        <v>2.1542467608880234E-2</v>
      </c>
    </row>
    <row r="36" spans="1:12" x14ac:dyDescent="0.25">
      <c r="B36" s="11">
        <v>4</v>
      </c>
      <c r="C36" s="26">
        <v>10299.66</v>
      </c>
      <c r="D36" s="26">
        <v>13365.36</v>
      </c>
      <c r="E36" s="26">
        <v>10045.06</v>
      </c>
      <c r="F36" s="33">
        <f t="shared" si="7"/>
        <v>10525.06</v>
      </c>
      <c r="I36" s="29">
        <f t="shared" si="4"/>
        <v>4.7784682221908126E-2</v>
      </c>
      <c r="J36" s="29">
        <f t="shared" si="5"/>
        <v>2.3593345103791075E-2</v>
      </c>
      <c r="K36" s="29">
        <f t="shared" si="6"/>
        <v>2.0503690237082539E-2</v>
      </c>
    </row>
    <row r="37" spans="1:12" x14ac:dyDescent="0.25">
      <c r="B37" s="11">
        <v>5</v>
      </c>
      <c r="C37" s="26">
        <v>11591.59</v>
      </c>
      <c r="D37" s="26">
        <v>15040.25</v>
      </c>
      <c r="E37" s="26">
        <v>10090.299999999999</v>
      </c>
      <c r="F37" s="33">
        <f t="shared" si="7"/>
        <v>10570.3</v>
      </c>
      <c r="I37" s="29">
        <f t="shared" si="4"/>
        <v>4.7570438936404225E-2</v>
      </c>
      <c r="J37" s="29">
        <f t="shared" si="5"/>
        <v>2.2138291449684599E-2</v>
      </c>
      <c r="K37" s="29">
        <f t="shared" si="6"/>
        <v>1.910025845037211E-2</v>
      </c>
    </row>
    <row r="38" spans="1:12" x14ac:dyDescent="0.25">
      <c r="B38" s="11">
        <v>6</v>
      </c>
      <c r="C38" s="26">
        <v>12936.13</v>
      </c>
      <c r="D38" s="26">
        <v>17097.02</v>
      </c>
      <c r="E38" s="26">
        <v>10156.59</v>
      </c>
      <c r="F38" s="33">
        <f t="shared" si="7"/>
        <v>10636.59</v>
      </c>
      <c r="I38" s="29">
        <f t="shared" si="4"/>
        <v>4.725995634361535E-2</v>
      </c>
      <c r="J38" s="29">
        <f t="shared" si="5"/>
        <v>2.0785771446585777E-2</v>
      </c>
      <c r="K38" s="29">
        <f t="shared" si="6"/>
        <v>1.7612345667234575E-2</v>
      </c>
    </row>
    <row r="39" spans="1:12" x14ac:dyDescent="0.25">
      <c r="B39" s="11">
        <v>7</v>
      </c>
      <c r="C39" s="26">
        <v>15341.14</v>
      </c>
      <c r="D39" s="26">
        <v>20271.080000000002</v>
      </c>
      <c r="E39" s="26">
        <v>10226.02</v>
      </c>
      <c r="F39" s="33">
        <f t="shared" si="7"/>
        <v>10706.02</v>
      </c>
      <c r="I39" s="29">
        <f t="shared" si="4"/>
        <v>4.6939082849436931E-2</v>
      </c>
      <c r="J39" s="29">
        <f t="shared" si="5"/>
        <v>1.8774083629155447E-2</v>
      </c>
      <c r="K39" s="29">
        <f t="shared" si="6"/>
        <v>1.5739201432267258E-2</v>
      </c>
    </row>
    <row r="40" spans="1:12" x14ac:dyDescent="0.25">
      <c r="B40" s="24" t="s">
        <v>38</v>
      </c>
      <c r="C40" s="26">
        <v>17041.259999999998</v>
      </c>
      <c r="D40" s="26">
        <v>22294.2</v>
      </c>
      <c r="E40" s="26">
        <v>10310.18</v>
      </c>
      <c r="F40" s="33">
        <f t="shared" si="7"/>
        <v>10790.18</v>
      </c>
      <c r="I40" s="29">
        <f t="shared" si="4"/>
        <v>4.655592821851795E-2</v>
      </c>
      <c r="J40" s="29">
        <f t="shared" si="5"/>
        <v>1.7549350235307459E-2</v>
      </c>
      <c r="K40" s="29">
        <f t="shared" si="6"/>
        <v>1.472194840079788E-2</v>
      </c>
    </row>
    <row r="41" spans="1:12" x14ac:dyDescent="0.25">
      <c r="B41" s="11" t="s">
        <v>10</v>
      </c>
      <c r="C41" s="26">
        <v>16108.09</v>
      </c>
      <c r="D41" s="26">
        <v>21082.22</v>
      </c>
      <c r="E41" s="26">
        <v>10273.370000000001</v>
      </c>
      <c r="F41" s="33">
        <f t="shared" si="7"/>
        <v>10753.37</v>
      </c>
      <c r="I41" s="29">
        <f t="shared" si="4"/>
        <v>4.6722740444469446E-2</v>
      </c>
      <c r="J41" s="29">
        <f t="shared" si="5"/>
        <v>1.8194595750197218E-2</v>
      </c>
      <c r="K41" s="29">
        <f t="shared" si="6"/>
        <v>1.5308275175176078E-2</v>
      </c>
    </row>
    <row r="42" spans="1:12" x14ac:dyDescent="0.25">
      <c r="B42" s="11">
        <v>8</v>
      </c>
      <c r="C42" s="26">
        <v>18738.240000000002</v>
      </c>
      <c r="D42" s="26">
        <v>24321.51</v>
      </c>
      <c r="E42" s="26">
        <v>10310.18</v>
      </c>
      <c r="F42" s="33">
        <f t="shared" si="7"/>
        <v>10790.18</v>
      </c>
      <c r="I42" s="29">
        <f t="shared" si="4"/>
        <v>4.655592821851795E-2</v>
      </c>
      <c r="J42" s="29">
        <f t="shared" si="5"/>
        <v>1.6524134531241241E-2</v>
      </c>
      <c r="K42" s="29">
        <f t="shared" si="6"/>
        <v>1.3860137925697513E-2</v>
      </c>
    </row>
    <row r="43" spans="1:12" x14ac:dyDescent="0.25">
      <c r="B43" s="11">
        <v>9</v>
      </c>
      <c r="C43" s="26">
        <v>22388.89</v>
      </c>
      <c r="D43" s="26">
        <v>29843.78</v>
      </c>
      <c r="E43" s="26">
        <v>10370.16</v>
      </c>
      <c r="F43" s="33">
        <f t="shared" si="7"/>
        <v>10850.16</v>
      </c>
      <c r="I43" s="29">
        <f t="shared" si="4"/>
        <v>4.6286653243537312E-2</v>
      </c>
      <c r="J43" s="29">
        <f t="shared" si="5"/>
        <v>1.4652439554871277E-2</v>
      </c>
      <c r="K43" s="29">
        <f t="shared" si="6"/>
        <v>1.1936159451175321E-2</v>
      </c>
    </row>
    <row r="44" spans="1:12" x14ac:dyDescent="0.25">
      <c r="C44" s="25"/>
    </row>
    <row r="45" spans="1:12" outlineLevel="1" x14ac:dyDescent="0.25">
      <c r="A45" t="s">
        <v>39</v>
      </c>
    </row>
    <row r="46" spans="1:12" outlineLevel="1" x14ac:dyDescent="0.25">
      <c r="A46">
        <v>7.4999999999999997E-3</v>
      </c>
      <c r="B46" s="11">
        <v>1</v>
      </c>
      <c r="C46" s="26">
        <v>7280.26</v>
      </c>
      <c r="D46" s="26">
        <v>9126.6200000000008</v>
      </c>
      <c r="E46" s="26">
        <v>9924.08</v>
      </c>
      <c r="G46" s="43"/>
      <c r="H46" s="43"/>
      <c r="I46" s="43"/>
      <c r="J46" s="43"/>
      <c r="K46" s="43"/>
      <c r="L46" s="43"/>
    </row>
    <row r="47" spans="1:12" outlineLevel="1" x14ac:dyDescent="0.25">
      <c r="B47" s="11">
        <v>2</v>
      </c>
      <c r="C47" s="26">
        <v>8778.39</v>
      </c>
      <c r="D47" s="26">
        <v>11240.2</v>
      </c>
      <c r="E47" s="26">
        <v>9952.49</v>
      </c>
      <c r="G47" s="43"/>
      <c r="H47" s="43"/>
      <c r="I47" s="43"/>
      <c r="J47" s="43"/>
      <c r="K47" s="43"/>
      <c r="L47" s="43"/>
    </row>
    <row r="48" spans="1:12" outlineLevel="1" x14ac:dyDescent="0.25">
      <c r="B48" s="11">
        <v>3</v>
      </c>
      <c r="C48" s="26">
        <v>9539.0300000000007</v>
      </c>
      <c r="D48" s="26">
        <v>12292.27</v>
      </c>
      <c r="E48" s="26">
        <v>9989.2999999999993</v>
      </c>
      <c r="G48" s="43"/>
      <c r="H48" s="43"/>
      <c r="I48" s="43"/>
      <c r="J48" s="43"/>
      <c r="K48" s="43"/>
      <c r="L48" s="43"/>
    </row>
    <row r="49" spans="2:12" outlineLevel="1" x14ac:dyDescent="0.25">
      <c r="B49" s="11">
        <v>4</v>
      </c>
      <c r="C49" s="26">
        <v>10299.66</v>
      </c>
      <c r="D49" s="26">
        <v>13365.36</v>
      </c>
      <c r="E49" s="26">
        <v>10045.06</v>
      </c>
      <c r="G49" s="43"/>
      <c r="H49" s="43"/>
      <c r="I49" s="43"/>
      <c r="J49" s="43"/>
      <c r="K49" s="43"/>
      <c r="L49" s="43"/>
    </row>
    <row r="50" spans="2:12" outlineLevel="1" x14ac:dyDescent="0.25">
      <c r="B50" s="11">
        <v>5</v>
      </c>
      <c r="C50" s="26">
        <v>11591.59</v>
      </c>
      <c r="D50" s="26">
        <v>15040.25</v>
      </c>
      <c r="E50" s="26">
        <v>10090.299999999999</v>
      </c>
      <c r="G50" s="43"/>
      <c r="H50" s="43"/>
      <c r="I50" s="43"/>
      <c r="J50" s="43"/>
      <c r="K50" s="43"/>
      <c r="L50" s="43"/>
    </row>
    <row r="51" spans="2:12" outlineLevel="1" x14ac:dyDescent="0.25">
      <c r="B51" s="11">
        <v>6</v>
      </c>
      <c r="C51" s="26">
        <v>12936.13</v>
      </c>
      <c r="D51" s="26">
        <v>17097.02</v>
      </c>
      <c r="E51" s="26">
        <v>10156.59</v>
      </c>
      <c r="G51" s="43"/>
      <c r="H51" s="43"/>
      <c r="I51" s="43"/>
      <c r="J51" s="43"/>
      <c r="K51" s="43"/>
      <c r="L51" s="43"/>
    </row>
    <row r="52" spans="2:12" outlineLevel="1" x14ac:dyDescent="0.25">
      <c r="B52" s="11">
        <v>7</v>
      </c>
      <c r="C52" s="26">
        <v>15341.14</v>
      </c>
      <c r="D52" s="26">
        <v>20271.080000000002</v>
      </c>
      <c r="E52" s="26">
        <v>10226.02</v>
      </c>
      <c r="G52" s="43"/>
      <c r="H52" s="43"/>
      <c r="I52" s="43"/>
      <c r="J52" s="43"/>
      <c r="K52" s="43"/>
      <c r="L52" s="43"/>
    </row>
    <row r="53" spans="2:12" outlineLevel="1" x14ac:dyDescent="0.25">
      <c r="B53" s="24" t="s">
        <v>38</v>
      </c>
      <c r="C53" s="26">
        <v>17041.259999999998</v>
      </c>
      <c r="D53" s="26">
        <v>22294.2</v>
      </c>
      <c r="E53" s="26">
        <v>10310.18</v>
      </c>
      <c r="G53" s="43"/>
      <c r="H53" s="43"/>
      <c r="I53" s="43"/>
      <c r="J53" s="43"/>
      <c r="K53" s="43"/>
      <c r="L53" s="43"/>
    </row>
    <row r="54" spans="2:12" outlineLevel="1" x14ac:dyDescent="0.25">
      <c r="B54" s="11" t="s">
        <v>10</v>
      </c>
      <c r="C54" s="26">
        <v>16108.09</v>
      </c>
      <c r="D54" s="26">
        <v>21082.22</v>
      </c>
      <c r="E54" s="26">
        <v>10273.370000000001</v>
      </c>
      <c r="G54" s="43"/>
      <c r="H54" s="43"/>
      <c r="I54" s="43"/>
      <c r="J54" s="43"/>
      <c r="K54" s="43"/>
      <c r="L54" s="43"/>
    </row>
    <row r="55" spans="2:12" outlineLevel="1" x14ac:dyDescent="0.25">
      <c r="B55" s="11">
        <v>8</v>
      </c>
      <c r="C55" s="26">
        <v>18738.240000000002</v>
      </c>
      <c r="D55" s="26">
        <v>24321.51</v>
      </c>
      <c r="E55" s="26">
        <v>10310.18</v>
      </c>
      <c r="G55" s="43"/>
      <c r="H55" s="43"/>
      <c r="I55" s="43"/>
      <c r="J55" s="43"/>
      <c r="K55" s="43"/>
      <c r="L55" s="43"/>
    </row>
    <row r="56" spans="2:12" outlineLevel="1" x14ac:dyDescent="0.25">
      <c r="B56" s="11">
        <v>9</v>
      </c>
      <c r="C56" s="26">
        <v>22388.89</v>
      </c>
      <c r="D56" s="26">
        <v>29843.78</v>
      </c>
      <c r="E56" s="26">
        <v>10370.16</v>
      </c>
      <c r="G56" s="43"/>
      <c r="H56" s="43"/>
      <c r="I56" s="43"/>
      <c r="J56" s="43"/>
      <c r="K56" s="43"/>
      <c r="L56" s="43"/>
    </row>
    <row r="57" spans="2:12" x14ac:dyDescent="0.25">
      <c r="G57" s="43"/>
      <c r="H57" s="43"/>
      <c r="I57" s="43"/>
      <c r="J57" s="43"/>
    </row>
    <row r="58" spans="2:12" x14ac:dyDescent="0.25">
      <c r="G58" s="43"/>
      <c r="H58" s="43"/>
      <c r="I58" s="43"/>
      <c r="J58" s="43"/>
    </row>
  </sheetData>
  <mergeCells count="39">
    <mergeCell ref="K3:L3"/>
    <mergeCell ref="M5:N5"/>
    <mergeCell ref="C14:D14"/>
    <mergeCell ref="E14:F14"/>
    <mergeCell ref="H14:I14"/>
    <mergeCell ref="J14:K14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7:D7"/>
    <mergeCell ref="E7:F7"/>
    <mergeCell ref="H7:I7"/>
    <mergeCell ref="J7:K7"/>
    <mergeCell ref="B5:F5"/>
    <mergeCell ref="C6:D6"/>
    <mergeCell ref="E6:F6"/>
    <mergeCell ref="H6:I6"/>
    <mergeCell ref="J6:K6"/>
  </mergeCells>
  <phoneticPr fontId="2" type="noConversion"/>
  <pageMargins left="0.39370078740157499" right="0.39370078740157499" top="0.59055118110236204" bottom="0.59055118110236204" header="0.27559055118110198" footer="0.27559055118110198"/>
  <pageSetup paperSize="9" scale="96" orientation="portrait" r:id="rId1"/>
  <headerFooter alignWithMargins="0">
    <oddFooter>&amp;L&amp;7Gehaltsamt 4.6 Ufficio Stipendi (Wieser)
&amp;Z&amp;F/&amp;A&amp;R&amp;7Seite &amp;P/&amp;N
Druck vom &amp;D</oddFooter>
  </headerFooter>
  <rowBreaks count="1" manualBreakCount="1">
    <brk id="43" max="16383" man="1"/>
  </rowBreaks>
  <customProperties>
    <customPr name="EpmWorksheetKeyString_GU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A25A5-A1CF-45E3-8CDC-28125841ADF7}">
  <sheetPr>
    <tabColor indexed="10"/>
    <pageSetUpPr fitToPage="1"/>
  </sheetPr>
  <dimension ref="A1:Q55"/>
  <sheetViews>
    <sheetView zoomScaleNormal="100" workbookViewId="0">
      <selection activeCell="F9" sqref="F9"/>
    </sheetView>
  </sheetViews>
  <sheetFormatPr defaultColWidth="9.109375" defaultRowHeight="10.199999999999999" x14ac:dyDescent="0.2"/>
  <cols>
    <col min="1" max="1" width="8.44140625" style="6" bestFit="1" customWidth="1"/>
    <col min="2" max="2" width="5.44140625" style="7" bestFit="1" customWidth="1"/>
    <col min="3" max="3" width="5.88671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09375" style="6" bestFit="1" customWidth="1"/>
    <col min="9" max="9" width="8.109375" style="6" customWidth="1"/>
    <col min="10" max="10" width="6.88671875" style="6" customWidth="1"/>
    <col min="11" max="11" width="9" style="6" customWidth="1"/>
    <col min="12" max="12" width="8.109375" style="6" bestFit="1" customWidth="1"/>
    <col min="13" max="13" width="7.44140625" style="6" bestFit="1" customWidth="1"/>
    <col min="14" max="14" width="9.6640625" style="6" customWidth="1"/>
    <col min="15" max="15" width="9.44140625" style="6" customWidth="1"/>
    <col min="16" max="18" width="9.109375" style="6"/>
    <col min="19" max="19" width="4.109375" style="6" customWidth="1"/>
    <col min="20" max="20" width="5.6640625" style="6" bestFit="1" customWidth="1"/>
    <col min="21" max="16384" width="9.109375" style="6"/>
  </cols>
  <sheetData>
    <row r="1" spans="1:17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7" ht="18.75" customHeight="1" x14ac:dyDescent="0.2">
      <c r="A2" s="7"/>
      <c r="D2" s="7"/>
      <c r="E2" s="99" t="s">
        <v>0</v>
      </c>
      <c r="F2" s="99"/>
      <c r="G2" s="99"/>
      <c r="H2" s="99"/>
      <c r="I2" s="99"/>
      <c r="J2" s="99"/>
      <c r="K2" s="99"/>
      <c r="L2" s="7"/>
      <c r="M2" s="7"/>
      <c r="N2" s="51"/>
      <c r="O2" s="51"/>
    </row>
    <row r="3" spans="1:17" s="18" customFormat="1" ht="17.25" customHeight="1" x14ac:dyDescent="0.25">
      <c r="A3" s="17"/>
      <c r="B3" s="17"/>
      <c r="C3" s="17"/>
      <c r="D3" s="17"/>
      <c r="E3" s="70" t="s">
        <v>32</v>
      </c>
      <c r="F3" s="70"/>
      <c r="G3" s="71">
        <v>44927</v>
      </c>
      <c r="H3" s="70" t="s">
        <v>33</v>
      </c>
      <c r="I3" s="98"/>
      <c r="J3" s="98"/>
      <c r="K3" s="98"/>
      <c r="L3" s="17"/>
      <c r="M3" s="17"/>
      <c r="N3" s="95"/>
      <c r="O3" s="95"/>
    </row>
    <row r="4" spans="1:17" s="18" customFormat="1" ht="18.75" customHeight="1" x14ac:dyDescent="0.25">
      <c r="A4" s="17"/>
      <c r="B4" s="17"/>
      <c r="C4" s="17"/>
      <c r="D4" s="17"/>
      <c r="E4" s="70"/>
      <c r="F4" s="70"/>
      <c r="G4" s="100" t="s">
        <v>60</v>
      </c>
      <c r="H4" s="100"/>
      <c r="I4" s="100"/>
      <c r="J4" s="100"/>
      <c r="K4" s="100"/>
      <c r="L4" s="17"/>
      <c r="M4" s="17"/>
    </row>
    <row r="5" spans="1:17" ht="12" customHeight="1" x14ac:dyDescent="0.2">
      <c r="A5" s="96" t="s">
        <v>34</v>
      </c>
      <c r="B5" s="96"/>
      <c r="C5" s="96"/>
      <c r="D5" s="97">
        <v>2</v>
      </c>
      <c r="E5" s="7"/>
      <c r="F5" s="7"/>
      <c r="G5" s="100"/>
      <c r="H5" s="100"/>
      <c r="I5" s="100"/>
      <c r="J5" s="100"/>
      <c r="K5" s="100"/>
      <c r="L5" s="22"/>
      <c r="M5" s="22"/>
      <c r="N5" s="35" t="s">
        <v>30</v>
      </c>
      <c r="O5" s="36">
        <f>Data!E6</f>
        <v>335.7</v>
      </c>
    </row>
    <row r="6" spans="1:17" ht="11.25" customHeight="1" x14ac:dyDescent="0.2">
      <c r="A6" s="96"/>
      <c r="B6" s="96"/>
      <c r="C6" s="96"/>
      <c r="D6" s="97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7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7" s="9" customFormat="1" ht="36" customHeight="1" x14ac:dyDescent="0.25">
      <c r="A8" s="94" t="s">
        <v>1</v>
      </c>
      <c r="B8" s="94" t="s">
        <v>2</v>
      </c>
      <c r="C8" s="94" t="s">
        <v>3</v>
      </c>
      <c r="D8" s="93" t="s">
        <v>6</v>
      </c>
      <c r="E8" s="93"/>
      <c r="F8" s="93"/>
      <c r="G8" s="93"/>
      <c r="H8" s="90" t="str">
        <f>CONCATENATE("MENSILE - MONATLICH  
(",H7," mesi/Monate)")</f>
        <v>MENSILE - MONATLICH  
(12 mesi/Monate)</v>
      </c>
      <c r="I8" s="91"/>
      <c r="J8" s="91"/>
      <c r="K8" s="92"/>
      <c r="L8" s="90" t="str">
        <f>CONCATENATE("GIORNALIERO - TÄGLICH  
(",L7," giorni/Tage)")</f>
        <v>GIORNALIERO - TÄGLICH  
(365 giorni/Tage)</v>
      </c>
      <c r="M8" s="91"/>
      <c r="N8" s="91"/>
      <c r="O8" s="92"/>
    </row>
    <row r="9" spans="1:17" s="10" customFormat="1" ht="27" customHeight="1" x14ac:dyDescent="0.25">
      <c r="A9" s="94"/>
      <c r="B9" s="94"/>
      <c r="C9" s="94"/>
      <c r="D9" s="75" t="s">
        <v>4</v>
      </c>
      <c r="E9" s="75" t="s">
        <v>5</v>
      </c>
      <c r="F9" s="74" t="s">
        <v>58</v>
      </c>
      <c r="G9" s="75" t="s">
        <v>9</v>
      </c>
      <c r="H9" s="75" t="s">
        <v>4</v>
      </c>
      <c r="I9" s="75" t="s">
        <v>5</v>
      </c>
      <c r="J9" s="67" t="str">
        <f>F9</f>
        <v>D</v>
      </c>
      <c r="K9" s="75" t="s">
        <v>9</v>
      </c>
      <c r="L9" s="75" t="s">
        <v>4</v>
      </c>
      <c r="M9" s="75" t="s">
        <v>5</v>
      </c>
      <c r="N9" s="67" t="str">
        <f>F9</f>
        <v>D</v>
      </c>
      <c r="O9" s="75" t="s">
        <v>9</v>
      </c>
    </row>
    <row r="10" spans="1:17" ht="14.1" customHeight="1" x14ac:dyDescent="0.2">
      <c r="A10" s="11" t="s">
        <v>7</v>
      </c>
      <c r="B10" s="11">
        <v>0</v>
      </c>
      <c r="C10" s="11">
        <v>0</v>
      </c>
      <c r="D10" s="72">
        <v>8778.39</v>
      </c>
      <c r="E10" s="73">
        <v>12122.99</v>
      </c>
      <c r="F10" s="54">
        <f>IF($F$9="A",Data!$N$6,IF($F$9="B",Data!$N$7,IF($F$9="C",Data!$N$8,IF($F$9="D",Data!$N$9,0))))</f>
        <v>618</v>
      </c>
      <c r="G10" s="57">
        <f>SUM(D10:F10)</f>
        <v>21519.379999999997</v>
      </c>
      <c r="H10" s="58">
        <f t="shared" ref="H10:I54" si="0">D10/$H$7</f>
        <v>731.53249999999991</v>
      </c>
      <c r="I10" s="58">
        <f>E10/$H$7</f>
        <v>1010.2491666666666</v>
      </c>
      <c r="J10" s="58">
        <f>$F$10/12</f>
        <v>51.5</v>
      </c>
      <c r="K10" s="57">
        <f>SUM(H10:J10)</f>
        <v>1793.2816666666665</v>
      </c>
      <c r="L10" s="55">
        <f t="shared" ref="L10:L54" si="1">D10/$L$7</f>
        <v>24.050383561643834</v>
      </c>
      <c r="M10" s="55">
        <f t="shared" ref="M10:M54" si="2">E10/$L$7</f>
        <v>33.213671232876713</v>
      </c>
      <c r="N10" s="55">
        <f>$F$10/$L$7</f>
        <v>1.6931506849315068</v>
      </c>
      <c r="O10" s="56">
        <f>SUM(L10:N10)</f>
        <v>58.957205479452057</v>
      </c>
      <c r="P10" s="87"/>
      <c r="Q10" s="87"/>
    </row>
    <row r="11" spans="1:17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9305.0933999999997</v>
      </c>
      <c r="E11" s="59">
        <f t="shared" ref="E11:E54" si="3">E10</f>
        <v>12122.99</v>
      </c>
      <c r="F11" s="54">
        <f>IF($F$9="A",Data!$N$6,IF($F$9="B",Data!$N$7,IF($F$9="C",Data!$N$8,IF($F$9="D",Data!$N$9,0))))</f>
        <v>618</v>
      </c>
      <c r="G11" s="57">
        <f t="shared" ref="G11:G54" si="4">SUM(D11:F11)</f>
        <v>22046.0834</v>
      </c>
      <c r="H11" s="58">
        <f t="shared" si="0"/>
        <v>775.42444999999998</v>
      </c>
      <c r="I11" s="58">
        <f t="shared" si="0"/>
        <v>1010.2491666666666</v>
      </c>
      <c r="J11" s="58">
        <f t="shared" ref="J11:J54" si="5">$F$10/12</f>
        <v>51.5</v>
      </c>
      <c r="K11" s="57">
        <f t="shared" ref="K11:K54" si="6">SUM(H11:J11)</f>
        <v>1837.1736166666665</v>
      </c>
      <c r="L11" s="55">
        <f t="shared" si="1"/>
        <v>25.493406575342465</v>
      </c>
      <c r="M11" s="55">
        <f t="shared" si="2"/>
        <v>33.213671232876713</v>
      </c>
      <c r="N11" s="55">
        <f t="shared" ref="N11:N54" si="7">$F$10/$L$7</f>
        <v>1.6931506849315068</v>
      </c>
      <c r="O11" s="56">
        <f t="shared" ref="O11:O53" si="8">SUM(L11:N11)</f>
        <v>60.400228493150692</v>
      </c>
      <c r="P11" s="87"/>
    </row>
    <row r="12" spans="1:17" ht="14.1" customHeight="1" x14ac:dyDescent="0.2">
      <c r="A12" s="11"/>
      <c r="B12" s="11">
        <v>2</v>
      </c>
      <c r="C12" s="11">
        <v>0</v>
      </c>
      <c r="D12" s="59">
        <f>$D$10*1.12</f>
        <v>9831.7968000000001</v>
      </c>
      <c r="E12" s="59">
        <f t="shared" si="3"/>
        <v>12122.99</v>
      </c>
      <c r="F12" s="54">
        <f>IF($F$9="A",Data!$N$6,IF($F$9="B",Data!$N$7,IF($F$9="C",Data!$N$8,IF($F$9="D",Data!$N$9,0))))</f>
        <v>618</v>
      </c>
      <c r="G12" s="57">
        <f t="shared" si="4"/>
        <v>22572.786800000002</v>
      </c>
      <c r="H12" s="58">
        <f t="shared" si="0"/>
        <v>819.31640000000004</v>
      </c>
      <c r="I12" s="58">
        <f t="shared" si="0"/>
        <v>1010.2491666666666</v>
      </c>
      <c r="J12" s="58">
        <f t="shared" si="5"/>
        <v>51.5</v>
      </c>
      <c r="K12" s="57">
        <f t="shared" si="6"/>
        <v>1881.0655666666667</v>
      </c>
      <c r="L12" s="55">
        <f t="shared" si="1"/>
        <v>26.936429589041097</v>
      </c>
      <c r="M12" s="55">
        <f t="shared" si="2"/>
        <v>33.213671232876713</v>
      </c>
      <c r="N12" s="55">
        <f t="shared" si="7"/>
        <v>1.6931506849315068</v>
      </c>
      <c r="O12" s="56">
        <f t="shared" si="8"/>
        <v>61.84325150684932</v>
      </c>
    </row>
    <row r="13" spans="1:17" ht="14.1" customHeight="1" x14ac:dyDescent="0.2">
      <c r="A13" s="11"/>
      <c r="B13" s="11">
        <v>3</v>
      </c>
      <c r="C13" s="11">
        <v>0</v>
      </c>
      <c r="D13" s="59">
        <f>$D$10*1.18</f>
        <v>10358.500199999999</v>
      </c>
      <c r="E13" s="59">
        <f t="shared" si="3"/>
        <v>12122.99</v>
      </c>
      <c r="F13" s="54">
        <f>IF($F$9="A",Data!$N$6,IF($F$9="B",Data!$N$7,IF($F$9="C",Data!$N$8,IF($F$9="D",Data!$N$9,0))))</f>
        <v>618</v>
      </c>
      <c r="G13" s="57">
        <f t="shared" si="4"/>
        <v>23099.4902</v>
      </c>
      <c r="H13" s="58">
        <f t="shared" si="0"/>
        <v>863.20834999999988</v>
      </c>
      <c r="I13" s="58">
        <f t="shared" si="0"/>
        <v>1010.2491666666666</v>
      </c>
      <c r="J13" s="58">
        <f t="shared" si="5"/>
        <v>51.5</v>
      </c>
      <c r="K13" s="57">
        <f t="shared" si="6"/>
        <v>1924.9575166666664</v>
      </c>
      <c r="L13" s="55">
        <f t="shared" si="1"/>
        <v>28.379452602739722</v>
      </c>
      <c r="M13" s="55">
        <f t="shared" si="2"/>
        <v>33.213671232876713</v>
      </c>
      <c r="N13" s="55">
        <f t="shared" si="7"/>
        <v>1.6931506849315068</v>
      </c>
      <c r="O13" s="56">
        <f t="shared" si="8"/>
        <v>63.286274520547948</v>
      </c>
    </row>
    <row r="14" spans="1:17" ht="14.1" customHeight="1" x14ac:dyDescent="0.2">
      <c r="A14" s="11" t="s">
        <v>8</v>
      </c>
      <c r="B14" s="11">
        <v>0</v>
      </c>
      <c r="C14" s="11">
        <v>0</v>
      </c>
      <c r="D14" s="72">
        <v>11240.2</v>
      </c>
      <c r="E14" s="73">
        <f t="shared" si="3"/>
        <v>12122.99</v>
      </c>
      <c r="F14" s="54">
        <f>IF($F$9="A",Data!$N$6,IF($F$9="B",Data!$N$7,IF($F$9="C",Data!$N$8,IF($F$9="D",Data!$N$9,0))))</f>
        <v>618</v>
      </c>
      <c r="G14" s="57">
        <f t="shared" si="4"/>
        <v>23981.190000000002</v>
      </c>
      <c r="H14" s="58">
        <f t="shared" si="0"/>
        <v>936.68333333333339</v>
      </c>
      <c r="I14" s="58">
        <f t="shared" si="0"/>
        <v>1010.2491666666666</v>
      </c>
      <c r="J14" s="58">
        <f t="shared" si="5"/>
        <v>51.5</v>
      </c>
      <c r="K14" s="57">
        <f t="shared" si="6"/>
        <v>1998.4324999999999</v>
      </c>
      <c r="L14" s="55">
        <f t="shared" si="1"/>
        <v>30.795068493150687</v>
      </c>
      <c r="M14" s="55">
        <f t="shared" si="2"/>
        <v>33.213671232876713</v>
      </c>
      <c r="N14" s="55">
        <f t="shared" si="7"/>
        <v>1.6931506849315068</v>
      </c>
      <c r="O14" s="56">
        <f t="shared" si="8"/>
        <v>65.70189041095891</v>
      </c>
    </row>
    <row r="15" spans="1:17" ht="14.1" customHeight="1" x14ac:dyDescent="0.2">
      <c r="A15" s="23">
        <v>0.03</v>
      </c>
      <c r="B15" s="11"/>
      <c r="C15" s="11">
        <v>1</v>
      </c>
      <c r="D15" s="59">
        <f>$D$14+$D$14*$A$15*C15</f>
        <v>11577.406000000001</v>
      </c>
      <c r="E15" s="59">
        <f t="shared" si="3"/>
        <v>12122.99</v>
      </c>
      <c r="F15" s="54">
        <f>IF($F$9="A",Data!$N$6,IF($F$9="B",Data!$N$7,IF($F$9="C",Data!$N$8,IF($F$9="D",Data!$N$9,0))))</f>
        <v>618</v>
      </c>
      <c r="G15" s="57">
        <f t="shared" si="4"/>
        <v>24318.396000000001</v>
      </c>
      <c r="H15" s="58">
        <f t="shared" si="0"/>
        <v>964.7838333333334</v>
      </c>
      <c r="I15" s="58">
        <f t="shared" si="0"/>
        <v>1010.2491666666666</v>
      </c>
      <c r="J15" s="58">
        <f t="shared" si="5"/>
        <v>51.5</v>
      </c>
      <c r="K15" s="57">
        <f t="shared" si="6"/>
        <v>2026.5329999999999</v>
      </c>
      <c r="L15" s="55">
        <f t="shared" si="1"/>
        <v>31.718920547945206</v>
      </c>
      <c r="M15" s="55">
        <f t="shared" si="2"/>
        <v>33.213671232876713</v>
      </c>
      <c r="N15" s="55">
        <f t="shared" si="7"/>
        <v>1.6931506849315068</v>
      </c>
      <c r="O15" s="56">
        <f t="shared" si="8"/>
        <v>66.625742465753433</v>
      </c>
    </row>
    <row r="16" spans="1:17" ht="14.1" customHeight="1" x14ac:dyDescent="0.2">
      <c r="A16" s="11"/>
      <c r="B16" s="11"/>
      <c r="C16" s="11">
        <v>2</v>
      </c>
      <c r="D16" s="59">
        <f t="shared" ref="D16:D54" si="9">$D$14+$D$14*$A$15*C16</f>
        <v>11914.612000000001</v>
      </c>
      <c r="E16" s="59">
        <f t="shared" si="3"/>
        <v>12122.99</v>
      </c>
      <c r="F16" s="54">
        <f>IF($F$9="A",Data!$N$6,IF($F$9="B",Data!$N$7,IF($F$9="C",Data!$N$8,IF($F$9="D",Data!$N$9,0))))</f>
        <v>618</v>
      </c>
      <c r="G16" s="57">
        <f t="shared" si="4"/>
        <v>24655.601999999999</v>
      </c>
      <c r="H16" s="58">
        <f t="shared" si="0"/>
        <v>992.88433333333342</v>
      </c>
      <c r="I16" s="58">
        <f t="shared" si="0"/>
        <v>1010.2491666666666</v>
      </c>
      <c r="J16" s="58">
        <f t="shared" si="5"/>
        <v>51.5</v>
      </c>
      <c r="K16" s="57">
        <f t="shared" si="6"/>
        <v>2054.6334999999999</v>
      </c>
      <c r="L16" s="55">
        <f t="shared" si="1"/>
        <v>32.642772602739726</v>
      </c>
      <c r="M16" s="55">
        <f t="shared" si="2"/>
        <v>33.213671232876713</v>
      </c>
      <c r="N16" s="55">
        <f t="shared" si="7"/>
        <v>1.6931506849315068</v>
      </c>
      <c r="O16" s="56">
        <f t="shared" si="8"/>
        <v>67.549594520547942</v>
      </c>
    </row>
    <row r="17" spans="1:15" ht="14.1" customHeight="1" x14ac:dyDescent="0.2">
      <c r="A17" s="11"/>
      <c r="B17" s="11"/>
      <c r="C17" s="11">
        <v>3</v>
      </c>
      <c r="D17" s="59">
        <f t="shared" si="9"/>
        <v>12251.818000000001</v>
      </c>
      <c r="E17" s="59">
        <f t="shared" si="3"/>
        <v>12122.99</v>
      </c>
      <c r="F17" s="54">
        <f>IF($F$9="A",Data!$N$6,IF($F$9="B",Data!$N$7,IF($F$9="C",Data!$N$8,IF($F$9="D",Data!$N$9,0))))</f>
        <v>618</v>
      </c>
      <c r="G17" s="57">
        <f t="shared" si="4"/>
        <v>24992.808000000001</v>
      </c>
      <c r="H17" s="58">
        <f t="shared" si="0"/>
        <v>1020.9848333333334</v>
      </c>
      <c r="I17" s="58">
        <f t="shared" si="0"/>
        <v>1010.2491666666666</v>
      </c>
      <c r="J17" s="58">
        <f t="shared" si="5"/>
        <v>51.5</v>
      </c>
      <c r="K17" s="57">
        <f t="shared" si="6"/>
        <v>2082.7339999999999</v>
      </c>
      <c r="L17" s="55">
        <f t="shared" si="1"/>
        <v>33.566624657534248</v>
      </c>
      <c r="M17" s="55">
        <f t="shared" si="2"/>
        <v>33.213671232876713</v>
      </c>
      <c r="N17" s="55">
        <f t="shared" si="7"/>
        <v>1.6931506849315068</v>
      </c>
      <c r="O17" s="56">
        <f t="shared" si="8"/>
        <v>68.473446575342479</v>
      </c>
    </row>
    <row r="18" spans="1:15" ht="14.1" customHeight="1" x14ac:dyDescent="0.2">
      <c r="A18" s="11"/>
      <c r="B18" s="11"/>
      <c r="C18" s="11">
        <v>4</v>
      </c>
      <c r="D18" s="59">
        <f t="shared" si="9"/>
        <v>12589.024000000001</v>
      </c>
      <c r="E18" s="59">
        <f t="shared" si="3"/>
        <v>12122.99</v>
      </c>
      <c r="F18" s="54">
        <f>IF($F$9="A",Data!$N$6,IF($F$9="B",Data!$N$7,IF($F$9="C",Data!$N$8,IF($F$9="D",Data!$N$9,0))))</f>
        <v>618</v>
      </c>
      <c r="G18" s="57">
        <f t="shared" si="4"/>
        <v>25330.014000000003</v>
      </c>
      <c r="H18" s="58">
        <f t="shared" si="0"/>
        <v>1049.0853333333334</v>
      </c>
      <c r="I18" s="58">
        <f t="shared" si="0"/>
        <v>1010.2491666666666</v>
      </c>
      <c r="J18" s="58">
        <f t="shared" si="5"/>
        <v>51.5</v>
      </c>
      <c r="K18" s="57">
        <f t="shared" si="6"/>
        <v>2110.8344999999999</v>
      </c>
      <c r="L18" s="55">
        <f t="shared" si="1"/>
        <v>34.490476712328771</v>
      </c>
      <c r="M18" s="55">
        <f t="shared" si="2"/>
        <v>33.213671232876713</v>
      </c>
      <c r="N18" s="55">
        <f t="shared" si="7"/>
        <v>1.6931506849315068</v>
      </c>
      <c r="O18" s="56">
        <f t="shared" si="8"/>
        <v>69.397298630136987</v>
      </c>
    </row>
    <row r="19" spans="1:15" ht="14.1" customHeight="1" x14ac:dyDescent="0.2">
      <c r="A19" s="11"/>
      <c r="B19" s="11"/>
      <c r="C19" s="11">
        <v>5</v>
      </c>
      <c r="D19" s="59">
        <f t="shared" si="9"/>
        <v>12926.230000000001</v>
      </c>
      <c r="E19" s="59">
        <f t="shared" si="3"/>
        <v>12122.99</v>
      </c>
      <c r="F19" s="54">
        <f>IF($F$9="A",Data!$N$6,IF($F$9="B",Data!$N$7,IF($F$9="C",Data!$N$8,IF($F$9="D",Data!$N$9,0))))</f>
        <v>618</v>
      </c>
      <c r="G19" s="57">
        <f t="shared" si="4"/>
        <v>25667.22</v>
      </c>
      <c r="H19" s="58">
        <f t="shared" si="0"/>
        <v>1077.1858333333334</v>
      </c>
      <c r="I19" s="58">
        <f t="shared" si="0"/>
        <v>1010.2491666666666</v>
      </c>
      <c r="J19" s="58">
        <f t="shared" si="5"/>
        <v>51.5</v>
      </c>
      <c r="K19" s="57">
        <f t="shared" si="6"/>
        <v>2138.9349999999999</v>
      </c>
      <c r="L19" s="55">
        <f t="shared" si="1"/>
        <v>35.414328767123294</v>
      </c>
      <c r="M19" s="55">
        <f t="shared" si="2"/>
        <v>33.213671232876713</v>
      </c>
      <c r="N19" s="55">
        <f t="shared" si="7"/>
        <v>1.6931506849315068</v>
      </c>
      <c r="O19" s="56">
        <f t="shared" si="8"/>
        <v>70.321150684931524</v>
      </c>
    </row>
    <row r="20" spans="1:15" ht="14.1" customHeight="1" x14ac:dyDescent="0.2">
      <c r="A20" s="11"/>
      <c r="B20" s="11"/>
      <c r="C20" s="11">
        <v>6</v>
      </c>
      <c r="D20" s="59">
        <f t="shared" si="9"/>
        <v>13263.436000000002</v>
      </c>
      <c r="E20" s="59">
        <f t="shared" si="3"/>
        <v>12122.99</v>
      </c>
      <c r="F20" s="54">
        <f>IF($F$9="A",Data!$N$6,IF($F$9="B",Data!$N$7,IF($F$9="C",Data!$N$8,IF($F$9="D",Data!$N$9,0))))</f>
        <v>618</v>
      </c>
      <c r="G20" s="57">
        <f t="shared" si="4"/>
        <v>26004.425999999999</v>
      </c>
      <c r="H20" s="58">
        <f t="shared" si="0"/>
        <v>1105.2863333333335</v>
      </c>
      <c r="I20" s="58">
        <f t="shared" si="0"/>
        <v>1010.2491666666666</v>
      </c>
      <c r="J20" s="58">
        <f t="shared" si="5"/>
        <v>51.5</v>
      </c>
      <c r="K20" s="57">
        <f t="shared" si="6"/>
        <v>2167.0355</v>
      </c>
      <c r="L20" s="55">
        <f t="shared" si="1"/>
        <v>36.33818082191781</v>
      </c>
      <c r="M20" s="55">
        <f t="shared" si="2"/>
        <v>33.213671232876713</v>
      </c>
      <c r="N20" s="55">
        <f t="shared" si="7"/>
        <v>1.6931506849315068</v>
      </c>
      <c r="O20" s="56">
        <f t="shared" si="8"/>
        <v>71.245002739726033</v>
      </c>
    </row>
    <row r="21" spans="1:15" ht="14.1" customHeight="1" x14ac:dyDescent="0.2">
      <c r="A21" s="11"/>
      <c r="B21" s="11"/>
      <c r="C21" s="11">
        <v>7</v>
      </c>
      <c r="D21" s="59">
        <f t="shared" si="9"/>
        <v>13600.642</v>
      </c>
      <c r="E21" s="59">
        <f t="shared" si="3"/>
        <v>12122.99</v>
      </c>
      <c r="F21" s="54">
        <f>IF($F$9="A",Data!$N$6,IF($F$9="B",Data!$N$7,IF($F$9="C",Data!$N$8,IF($F$9="D",Data!$N$9,0))))</f>
        <v>618</v>
      </c>
      <c r="G21" s="57">
        <f t="shared" si="4"/>
        <v>26341.631999999998</v>
      </c>
      <c r="H21" s="58">
        <f t="shared" si="0"/>
        <v>1133.3868333333332</v>
      </c>
      <c r="I21" s="58">
        <f t="shared" si="0"/>
        <v>1010.2491666666666</v>
      </c>
      <c r="J21" s="58">
        <f t="shared" si="5"/>
        <v>51.5</v>
      </c>
      <c r="K21" s="57">
        <f t="shared" si="6"/>
        <v>2195.136</v>
      </c>
      <c r="L21" s="55">
        <f t="shared" si="1"/>
        <v>37.262032876712325</v>
      </c>
      <c r="M21" s="55">
        <f t="shared" si="2"/>
        <v>33.213671232876713</v>
      </c>
      <c r="N21" s="55">
        <f t="shared" si="7"/>
        <v>1.6931506849315068</v>
      </c>
      <c r="O21" s="56">
        <f t="shared" si="8"/>
        <v>72.168854794520541</v>
      </c>
    </row>
    <row r="22" spans="1:15" ht="14.1" customHeight="1" x14ac:dyDescent="0.2">
      <c r="A22" s="11"/>
      <c r="B22" s="11"/>
      <c r="C22" s="11">
        <v>8</v>
      </c>
      <c r="D22" s="59">
        <f t="shared" si="9"/>
        <v>13937.848000000002</v>
      </c>
      <c r="E22" s="59">
        <f t="shared" si="3"/>
        <v>12122.99</v>
      </c>
      <c r="F22" s="54">
        <f>IF($F$9="A",Data!$N$6,IF($F$9="B",Data!$N$7,IF($F$9="C",Data!$N$8,IF($F$9="D",Data!$N$9,0))))</f>
        <v>618</v>
      </c>
      <c r="G22" s="57">
        <f t="shared" si="4"/>
        <v>26678.838000000003</v>
      </c>
      <c r="H22" s="58">
        <f t="shared" si="0"/>
        <v>1161.4873333333335</v>
      </c>
      <c r="I22" s="58">
        <f t="shared" si="0"/>
        <v>1010.2491666666666</v>
      </c>
      <c r="J22" s="58">
        <f t="shared" si="5"/>
        <v>51.5</v>
      </c>
      <c r="K22" s="57">
        <f t="shared" si="6"/>
        <v>2223.2365</v>
      </c>
      <c r="L22" s="55">
        <f t="shared" si="1"/>
        <v>38.185884931506855</v>
      </c>
      <c r="M22" s="55">
        <f t="shared" si="2"/>
        <v>33.213671232876713</v>
      </c>
      <c r="N22" s="55">
        <f t="shared" si="7"/>
        <v>1.6931506849315068</v>
      </c>
      <c r="O22" s="56">
        <f t="shared" si="8"/>
        <v>73.092706849315078</v>
      </c>
    </row>
    <row r="23" spans="1:15" ht="14.1" customHeight="1" x14ac:dyDescent="0.2">
      <c r="A23" s="11"/>
      <c r="B23" s="11"/>
      <c r="C23" s="11">
        <v>9</v>
      </c>
      <c r="D23" s="59">
        <f t="shared" si="9"/>
        <v>14275.054</v>
      </c>
      <c r="E23" s="59">
        <f t="shared" si="3"/>
        <v>12122.99</v>
      </c>
      <c r="F23" s="54">
        <f>IF($F$9="A",Data!$N$6,IF($F$9="B",Data!$N$7,IF($F$9="C",Data!$N$8,IF($F$9="D",Data!$N$9,0))))</f>
        <v>618</v>
      </c>
      <c r="G23" s="57">
        <f t="shared" si="4"/>
        <v>27016.044000000002</v>
      </c>
      <c r="H23" s="58">
        <f t="shared" si="0"/>
        <v>1189.5878333333333</v>
      </c>
      <c r="I23" s="58">
        <f t="shared" si="0"/>
        <v>1010.2491666666666</v>
      </c>
      <c r="J23" s="58">
        <f t="shared" si="5"/>
        <v>51.5</v>
      </c>
      <c r="K23" s="57">
        <f t="shared" si="6"/>
        <v>2251.337</v>
      </c>
      <c r="L23" s="55">
        <f t="shared" si="1"/>
        <v>39.109736986301371</v>
      </c>
      <c r="M23" s="55">
        <f t="shared" si="2"/>
        <v>33.213671232876713</v>
      </c>
      <c r="N23" s="55">
        <f t="shared" si="7"/>
        <v>1.6931506849315068</v>
      </c>
      <c r="O23" s="56">
        <f t="shared" si="8"/>
        <v>74.016558904109587</v>
      </c>
    </row>
    <row r="24" spans="1:15" ht="14.1" customHeight="1" x14ac:dyDescent="0.2">
      <c r="A24" s="11"/>
      <c r="B24" s="11"/>
      <c r="C24" s="11">
        <v>10</v>
      </c>
      <c r="D24" s="59">
        <f t="shared" si="9"/>
        <v>14612.260000000002</v>
      </c>
      <c r="E24" s="59">
        <f t="shared" si="3"/>
        <v>12122.99</v>
      </c>
      <c r="F24" s="54">
        <f>IF($F$9="A",Data!$N$6,IF($F$9="B",Data!$N$7,IF($F$9="C",Data!$N$8,IF($F$9="D",Data!$N$9,0))))</f>
        <v>618</v>
      </c>
      <c r="G24" s="57">
        <f t="shared" si="4"/>
        <v>27353.25</v>
      </c>
      <c r="H24" s="58">
        <f t="shared" si="0"/>
        <v>1217.6883333333335</v>
      </c>
      <c r="I24" s="58">
        <f t="shared" si="0"/>
        <v>1010.2491666666666</v>
      </c>
      <c r="J24" s="58">
        <f t="shared" si="5"/>
        <v>51.5</v>
      </c>
      <c r="K24" s="57">
        <f t="shared" si="6"/>
        <v>2279.4375</v>
      </c>
      <c r="L24" s="55">
        <f t="shared" si="1"/>
        <v>40.033589041095894</v>
      </c>
      <c r="M24" s="55">
        <f t="shared" si="2"/>
        <v>33.213671232876713</v>
      </c>
      <c r="N24" s="55">
        <f t="shared" si="7"/>
        <v>1.6931506849315068</v>
      </c>
      <c r="O24" s="56">
        <f t="shared" si="8"/>
        <v>74.940410958904124</v>
      </c>
    </row>
    <row r="25" spans="1:15" ht="14.1" customHeight="1" x14ac:dyDescent="0.2">
      <c r="A25" s="11"/>
      <c r="B25" s="11"/>
      <c r="C25" s="11">
        <v>11</v>
      </c>
      <c r="D25" s="59">
        <f t="shared" si="9"/>
        <v>14949.466</v>
      </c>
      <c r="E25" s="59">
        <f t="shared" si="3"/>
        <v>12122.99</v>
      </c>
      <c r="F25" s="54">
        <f>IF($F$9="A",Data!$N$6,IF($F$9="B",Data!$N$7,IF($F$9="C",Data!$N$8,IF($F$9="D",Data!$N$9,0))))</f>
        <v>618</v>
      </c>
      <c r="G25" s="57">
        <f t="shared" si="4"/>
        <v>27690.455999999998</v>
      </c>
      <c r="H25" s="58">
        <f t="shared" si="0"/>
        <v>1245.7888333333333</v>
      </c>
      <c r="I25" s="58">
        <f t="shared" si="0"/>
        <v>1010.2491666666666</v>
      </c>
      <c r="J25" s="58">
        <f t="shared" si="5"/>
        <v>51.5</v>
      </c>
      <c r="K25" s="57">
        <f t="shared" si="6"/>
        <v>2307.538</v>
      </c>
      <c r="L25" s="55">
        <f t="shared" si="1"/>
        <v>40.95744109589041</v>
      </c>
      <c r="M25" s="55">
        <f t="shared" si="2"/>
        <v>33.213671232876713</v>
      </c>
      <c r="N25" s="55">
        <f t="shared" si="7"/>
        <v>1.6931506849315068</v>
      </c>
      <c r="O25" s="56">
        <f t="shared" si="8"/>
        <v>75.864263013698633</v>
      </c>
    </row>
    <row r="26" spans="1:15" ht="14.1" customHeight="1" x14ac:dyDescent="0.2">
      <c r="A26" s="11"/>
      <c r="B26" s="11"/>
      <c r="C26" s="11">
        <v>12</v>
      </c>
      <c r="D26" s="59">
        <f t="shared" si="9"/>
        <v>15286.672</v>
      </c>
      <c r="E26" s="59">
        <f t="shared" si="3"/>
        <v>12122.99</v>
      </c>
      <c r="F26" s="54">
        <f>IF($F$9="A",Data!$N$6,IF($F$9="B",Data!$N$7,IF($F$9="C",Data!$N$8,IF($F$9="D",Data!$N$9,0))))</f>
        <v>618</v>
      </c>
      <c r="G26" s="57">
        <f t="shared" si="4"/>
        <v>28027.662</v>
      </c>
      <c r="H26" s="58">
        <f t="shared" si="0"/>
        <v>1273.8893333333333</v>
      </c>
      <c r="I26" s="58">
        <f t="shared" si="0"/>
        <v>1010.2491666666666</v>
      </c>
      <c r="J26" s="58">
        <f t="shared" si="5"/>
        <v>51.5</v>
      </c>
      <c r="K26" s="57">
        <f t="shared" si="6"/>
        <v>2335.6385</v>
      </c>
      <c r="L26" s="55">
        <f t="shared" si="1"/>
        <v>41.881293150684932</v>
      </c>
      <c r="M26" s="55">
        <f t="shared" si="2"/>
        <v>33.213671232876713</v>
      </c>
      <c r="N26" s="55">
        <f t="shared" si="7"/>
        <v>1.6931506849315068</v>
      </c>
      <c r="O26" s="56">
        <f t="shared" si="8"/>
        <v>76.788115068493155</v>
      </c>
    </row>
    <row r="27" spans="1:15" ht="14.1" customHeight="1" x14ac:dyDescent="0.2">
      <c r="A27" s="11"/>
      <c r="B27" s="11"/>
      <c r="C27" s="11">
        <v>13</v>
      </c>
      <c r="D27" s="59">
        <f t="shared" si="9"/>
        <v>15623.878000000001</v>
      </c>
      <c r="E27" s="59">
        <f t="shared" si="3"/>
        <v>12122.99</v>
      </c>
      <c r="F27" s="54">
        <f>IF($F$9="A",Data!$N$6,IF($F$9="B",Data!$N$7,IF($F$9="C",Data!$N$8,IF($F$9="D",Data!$N$9,0))))</f>
        <v>618</v>
      </c>
      <c r="G27" s="57">
        <f t="shared" si="4"/>
        <v>28364.868000000002</v>
      </c>
      <c r="H27" s="58">
        <f t="shared" si="0"/>
        <v>1301.9898333333333</v>
      </c>
      <c r="I27" s="58">
        <f t="shared" si="0"/>
        <v>1010.2491666666666</v>
      </c>
      <c r="J27" s="58">
        <f t="shared" si="5"/>
        <v>51.5</v>
      </c>
      <c r="K27" s="57">
        <f t="shared" si="6"/>
        <v>2363.739</v>
      </c>
      <c r="L27" s="55">
        <f t="shared" si="1"/>
        <v>42.805145205479455</v>
      </c>
      <c r="M27" s="55">
        <f t="shared" si="2"/>
        <v>33.213671232876713</v>
      </c>
      <c r="N27" s="55">
        <f t="shared" si="7"/>
        <v>1.6931506849315068</v>
      </c>
      <c r="O27" s="56">
        <f t="shared" si="8"/>
        <v>77.711967123287678</v>
      </c>
    </row>
    <row r="28" spans="1:15" ht="14.1" customHeight="1" x14ac:dyDescent="0.2">
      <c r="A28" s="11"/>
      <c r="B28" s="11"/>
      <c r="C28" s="11">
        <v>14</v>
      </c>
      <c r="D28" s="59">
        <f t="shared" si="9"/>
        <v>15961.084000000001</v>
      </c>
      <c r="E28" s="59">
        <f t="shared" si="3"/>
        <v>12122.99</v>
      </c>
      <c r="F28" s="54">
        <f>IF($F$9="A",Data!$N$6,IF($F$9="B",Data!$N$7,IF($F$9="C",Data!$N$8,IF($F$9="D",Data!$N$9,0))))</f>
        <v>618</v>
      </c>
      <c r="G28" s="57">
        <f t="shared" si="4"/>
        <v>28702.074000000001</v>
      </c>
      <c r="H28" s="58">
        <f t="shared" si="0"/>
        <v>1330.0903333333333</v>
      </c>
      <c r="I28" s="58">
        <f t="shared" si="0"/>
        <v>1010.2491666666666</v>
      </c>
      <c r="J28" s="58">
        <f t="shared" si="5"/>
        <v>51.5</v>
      </c>
      <c r="K28" s="57">
        <f t="shared" si="6"/>
        <v>2391.8395</v>
      </c>
      <c r="L28" s="55">
        <f t="shared" si="1"/>
        <v>43.728997260273978</v>
      </c>
      <c r="M28" s="55">
        <f t="shared" si="2"/>
        <v>33.213671232876713</v>
      </c>
      <c r="N28" s="55">
        <f t="shared" si="7"/>
        <v>1.6931506849315068</v>
      </c>
      <c r="O28" s="56">
        <f>SUM(L28:N28)</f>
        <v>78.635819178082201</v>
      </c>
    </row>
    <row r="29" spans="1:15" ht="14.1" customHeight="1" x14ac:dyDescent="0.2">
      <c r="A29" s="11"/>
      <c r="B29" s="11"/>
      <c r="C29" s="11">
        <v>15</v>
      </c>
      <c r="D29" s="59">
        <f t="shared" si="9"/>
        <v>16298.29</v>
      </c>
      <c r="E29" s="59">
        <f t="shared" si="3"/>
        <v>12122.99</v>
      </c>
      <c r="F29" s="54">
        <f>IF($F$9="A",Data!$N$6,IF($F$9="B",Data!$N$7,IF($F$9="C",Data!$N$8,IF($F$9="D",Data!$N$9,0))))</f>
        <v>618</v>
      </c>
      <c r="G29" s="57">
        <f t="shared" si="4"/>
        <v>29039.279999999999</v>
      </c>
      <c r="H29" s="58">
        <f t="shared" si="0"/>
        <v>1358.1908333333333</v>
      </c>
      <c r="I29" s="58">
        <f t="shared" si="0"/>
        <v>1010.2491666666666</v>
      </c>
      <c r="J29" s="58">
        <f t="shared" si="5"/>
        <v>51.5</v>
      </c>
      <c r="K29" s="57">
        <f t="shared" si="6"/>
        <v>2419.94</v>
      </c>
      <c r="L29" s="55">
        <f t="shared" si="1"/>
        <v>44.652849315068494</v>
      </c>
      <c r="M29" s="55">
        <f t="shared" si="2"/>
        <v>33.213671232876713</v>
      </c>
      <c r="N29" s="55">
        <f t="shared" si="7"/>
        <v>1.6931506849315068</v>
      </c>
      <c r="O29" s="56">
        <f t="shared" si="8"/>
        <v>79.559671232876724</v>
      </c>
    </row>
    <row r="30" spans="1:15" ht="14.1" customHeight="1" x14ac:dyDescent="0.2">
      <c r="A30" s="11"/>
      <c r="B30" s="11"/>
      <c r="C30" s="11">
        <v>16</v>
      </c>
      <c r="D30" s="59">
        <f t="shared" si="9"/>
        <v>16635.495999999999</v>
      </c>
      <c r="E30" s="59">
        <f t="shared" si="3"/>
        <v>12122.99</v>
      </c>
      <c r="F30" s="54">
        <f>IF($F$9="A",Data!$N$6,IF($F$9="B",Data!$N$7,IF($F$9="C",Data!$N$8,IF($F$9="D",Data!$N$9,0))))</f>
        <v>618</v>
      </c>
      <c r="G30" s="57">
        <f t="shared" si="4"/>
        <v>29376.485999999997</v>
      </c>
      <c r="H30" s="58">
        <f t="shared" si="0"/>
        <v>1386.2913333333333</v>
      </c>
      <c r="I30" s="58">
        <f t="shared" si="0"/>
        <v>1010.2491666666666</v>
      </c>
      <c r="J30" s="58">
        <f t="shared" si="5"/>
        <v>51.5</v>
      </c>
      <c r="K30" s="57">
        <f t="shared" si="6"/>
        <v>2448.0405000000001</v>
      </c>
      <c r="L30" s="55">
        <f t="shared" si="1"/>
        <v>45.576701369863009</v>
      </c>
      <c r="M30" s="55">
        <f t="shared" si="2"/>
        <v>33.213671232876713</v>
      </c>
      <c r="N30" s="55">
        <f t="shared" si="7"/>
        <v>1.6931506849315068</v>
      </c>
      <c r="O30" s="56">
        <f t="shared" si="8"/>
        <v>80.483523287671233</v>
      </c>
    </row>
    <row r="31" spans="1:15" ht="14.1" customHeight="1" x14ac:dyDescent="0.2">
      <c r="A31" s="11"/>
      <c r="B31" s="11"/>
      <c r="C31" s="11">
        <v>17</v>
      </c>
      <c r="D31" s="59">
        <f t="shared" si="9"/>
        <v>16972.702000000001</v>
      </c>
      <c r="E31" s="59">
        <f t="shared" si="3"/>
        <v>12122.99</v>
      </c>
      <c r="F31" s="54">
        <f>IF($F$9="A",Data!$N$6,IF($F$9="B",Data!$N$7,IF($F$9="C",Data!$N$8,IF($F$9="D",Data!$N$9,0))))</f>
        <v>618</v>
      </c>
      <c r="G31" s="57">
        <f t="shared" si="4"/>
        <v>29713.692000000003</v>
      </c>
      <c r="H31" s="58">
        <f t="shared" si="0"/>
        <v>1414.3918333333334</v>
      </c>
      <c r="I31" s="58">
        <f t="shared" si="0"/>
        <v>1010.2491666666666</v>
      </c>
      <c r="J31" s="58">
        <f t="shared" si="5"/>
        <v>51.5</v>
      </c>
      <c r="K31" s="57">
        <f t="shared" si="6"/>
        <v>2476.1410000000001</v>
      </c>
      <c r="L31" s="55">
        <f t="shared" si="1"/>
        <v>46.500553424657539</v>
      </c>
      <c r="M31" s="55">
        <f t="shared" si="2"/>
        <v>33.213671232876713</v>
      </c>
      <c r="N31" s="55">
        <f t="shared" si="7"/>
        <v>1.6931506849315068</v>
      </c>
      <c r="O31" s="56">
        <f t="shared" si="8"/>
        <v>81.40737534246577</v>
      </c>
    </row>
    <row r="32" spans="1:15" ht="14.1" customHeight="1" x14ac:dyDescent="0.2">
      <c r="A32" s="11"/>
      <c r="B32" s="11"/>
      <c r="C32" s="11">
        <v>18</v>
      </c>
      <c r="D32" s="59">
        <f t="shared" si="9"/>
        <v>17309.908000000003</v>
      </c>
      <c r="E32" s="59">
        <f t="shared" si="3"/>
        <v>12122.99</v>
      </c>
      <c r="F32" s="54">
        <f>IF($F$9="A",Data!$N$6,IF($F$9="B",Data!$N$7,IF($F$9="C",Data!$N$8,IF($F$9="D",Data!$N$9,0))))</f>
        <v>618</v>
      </c>
      <c r="G32" s="57">
        <f t="shared" si="4"/>
        <v>30050.898000000001</v>
      </c>
      <c r="H32" s="58">
        <f t="shared" si="0"/>
        <v>1442.4923333333336</v>
      </c>
      <c r="I32" s="58">
        <f t="shared" si="0"/>
        <v>1010.2491666666666</v>
      </c>
      <c r="J32" s="58">
        <f t="shared" si="5"/>
        <v>51.5</v>
      </c>
      <c r="K32" s="57">
        <f t="shared" si="6"/>
        <v>2504.2415000000001</v>
      </c>
      <c r="L32" s="55">
        <f t="shared" si="1"/>
        <v>47.424405479452062</v>
      </c>
      <c r="M32" s="55">
        <f t="shared" si="2"/>
        <v>33.213671232876713</v>
      </c>
      <c r="N32" s="55">
        <f t="shared" si="7"/>
        <v>1.6931506849315068</v>
      </c>
      <c r="O32" s="56">
        <f t="shared" si="8"/>
        <v>82.331227397260278</v>
      </c>
    </row>
    <row r="33" spans="1:15" ht="14.1" customHeight="1" x14ac:dyDescent="0.2">
      <c r="A33" s="11"/>
      <c r="B33" s="11"/>
      <c r="C33" s="11">
        <v>19</v>
      </c>
      <c r="D33" s="59">
        <f t="shared" si="9"/>
        <v>17647.114000000001</v>
      </c>
      <c r="E33" s="59">
        <f t="shared" si="3"/>
        <v>12122.99</v>
      </c>
      <c r="F33" s="54">
        <f>IF($F$9="A",Data!$N$6,IF($F$9="B",Data!$N$7,IF($F$9="C",Data!$N$8,IF($F$9="D",Data!$N$9,0))))</f>
        <v>618</v>
      </c>
      <c r="G33" s="57">
        <f t="shared" si="4"/>
        <v>30388.103999999999</v>
      </c>
      <c r="H33" s="58">
        <f t="shared" si="0"/>
        <v>1470.5928333333334</v>
      </c>
      <c r="I33" s="58">
        <f t="shared" si="0"/>
        <v>1010.2491666666666</v>
      </c>
      <c r="J33" s="58">
        <f t="shared" si="5"/>
        <v>51.5</v>
      </c>
      <c r="K33" s="57">
        <f t="shared" si="6"/>
        <v>2532.3420000000001</v>
      </c>
      <c r="L33" s="55">
        <f t="shared" si="1"/>
        <v>48.348257534246578</v>
      </c>
      <c r="M33" s="55">
        <f t="shared" si="2"/>
        <v>33.213671232876713</v>
      </c>
      <c r="N33" s="55">
        <f t="shared" si="7"/>
        <v>1.6931506849315068</v>
      </c>
      <c r="O33" s="56">
        <f t="shared" si="8"/>
        <v>83.255079452054801</v>
      </c>
    </row>
    <row r="34" spans="1:15" ht="14.1" customHeight="1" x14ac:dyDescent="0.2">
      <c r="A34" s="11"/>
      <c r="B34" s="11"/>
      <c r="C34" s="11">
        <v>20</v>
      </c>
      <c r="D34" s="59">
        <f t="shared" si="9"/>
        <v>17984.32</v>
      </c>
      <c r="E34" s="59">
        <f t="shared" si="3"/>
        <v>12122.99</v>
      </c>
      <c r="F34" s="54">
        <f>IF($F$9="A",Data!$N$6,IF($F$9="B",Data!$N$7,IF($F$9="C",Data!$N$8,IF($F$9="D",Data!$N$9,0))))</f>
        <v>618</v>
      </c>
      <c r="G34" s="57">
        <f t="shared" si="4"/>
        <v>30725.309999999998</v>
      </c>
      <c r="H34" s="58">
        <f t="shared" si="0"/>
        <v>1498.6933333333334</v>
      </c>
      <c r="I34" s="58">
        <f t="shared" si="0"/>
        <v>1010.2491666666666</v>
      </c>
      <c r="J34" s="58">
        <f t="shared" si="5"/>
        <v>51.5</v>
      </c>
      <c r="K34" s="57">
        <f t="shared" si="6"/>
        <v>2560.4425000000001</v>
      </c>
      <c r="L34" s="55">
        <f t="shared" si="1"/>
        <v>49.272109589041094</v>
      </c>
      <c r="M34" s="55">
        <f t="shared" si="2"/>
        <v>33.213671232876713</v>
      </c>
      <c r="N34" s="55">
        <f t="shared" si="7"/>
        <v>1.6931506849315068</v>
      </c>
      <c r="O34" s="56">
        <f t="shared" si="8"/>
        <v>84.178931506849324</v>
      </c>
    </row>
    <row r="35" spans="1:15" ht="14.1" customHeight="1" x14ac:dyDescent="0.2">
      <c r="A35" s="11"/>
      <c r="B35" s="11"/>
      <c r="C35" s="11">
        <v>21</v>
      </c>
      <c r="D35" s="59">
        <f t="shared" si="9"/>
        <v>18321.526000000002</v>
      </c>
      <c r="E35" s="59">
        <f t="shared" si="3"/>
        <v>12122.99</v>
      </c>
      <c r="F35" s="54">
        <f>IF($F$9="A",Data!$N$6,IF($F$9="B",Data!$N$7,IF($F$9="C",Data!$N$8,IF($F$9="D",Data!$N$9,0))))</f>
        <v>618</v>
      </c>
      <c r="G35" s="57">
        <f t="shared" si="4"/>
        <v>31062.516000000003</v>
      </c>
      <c r="H35" s="58">
        <f t="shared" si="0"/>
        <v>1526.7938333333334</v>
      </c>
      <c r="I35" s="58">
        <f t="shared" si="0"/>
        <v>1010.2491666666666</v>
      </c>
      <c r="J35" s="58">
        <f t="shared" si="5"/>
        <v>51.5</v>
      </c>
      <c r="K35" s="57">
        <f t="shared" si="6"/>
        <v>2588.5430000000001</v>
      </c>
      <c r="L35" s="55">
        <f t="shared" si="1"/>
        <v>50.195961643835624</v>
      </c>
      <c r="M35" s="55">
        <f t="shared" si="2"/>
        <v>33.213671232876713</v>
      </c>
      <c r="N35" s="55">
        <f t="shared" si="7"/>
        <v>1.6931506849315068</v>
      </c>
      <c r="O35" s="56">
        <f t="shared" si="8"/>
        <v>85.102783561643847</v>
      </c>
    </row>
    <row r="36" spans="1:15" ht="14.1" customHeight="1" x14ac:dyDescent="0.2">
      <c r="A36" s="11"/>
      <c r="B36" s="11"/>
      <c r="C36" s="11">
        <v>22</v>
      </c>
      <c r="D36" s="59">
        <f t="shared" si="9"/>
        <v>18658.732</v>
      </c>
      <c r="E36" s="59">
        <f t="shared" si="3"/>
        <v>12122.99</v>
      </c>
      <c r="F36" s="54">
        <f>IF($F$9="A",Data!$N$6,IF($F$9="B",Data!$N$7,IF($F$9="C",Data!$N$8,IF($F$9="D",Data!$N$9,0))))</f>
        <v>618</v>
      </c>
      <c r="G36" s="57">
        <f t="shared" si="4"/>
        <v>31399.722000000002</v>
      </c>
      <c r="H36" s="58">
        <f t="shared" si="0"/>
        <v>1554.8943333333334</v>
      </c>
      <c r="I36" s="58">
        <f t="shared" si="0"/>
        <v>1010.2491666666666</v>
      </c>
      <c r="J36" s="58">
        <f t="shared" si="5"/>
        <v>51.5</v>
      </c>
      <c r="K36" s="57">
        <f t="shared" si="6"/>
        <v>2616.6435000000001</v>
      </c>
      <c r="L36" s="55">
        <f t="shared" si="1"/>
        <v>51.119813698630139</v>
      </c>
      <c r="M36" s="55">
        <f t="shared" si="2"/>
        <v>33.213671232876713</v>
      </c>
      <c r="N36" s="55">
        <f t="shared" si="7"/>
        <v>1.6931506849315068</v>
      </c>
      <c r="O36" s="56">
        <f t="shared" si="8"/>
        <v>86.026635616438369</v>
      </c>
    </row>
    <row r="37" spans="1:15" ht="14.1" customHeight="1" x14ac:dyDescent="0.2">
      <c r="A37" s="11"/>
      <c r="B37" s="11"/>
      <c r="C37" s="11">
        <v>23</v>
      </c>
      <c r="D37" s="59">
        <f t="shared" si="9"/>
        <v>18995.938000000002</v>
      </c>
      <c r="E37" s="59">
        <f t="shared" si="3"/>
        <v>12122.99</v>
      </c>
      <c r="F37" s="54">
        <f>IF($F$9="A",Data!$N$6,IF($F$9="B",Data!$N$7,IF($F$9="C",Data!$N$8,IF($F$9="D",Data!$N$9,0))))</f>
        <v>618</v>
      </c>
      <c r="G37" s="57">
        <f t="shared" si="4"/>
        <v>31736.928</v>
      </c>
      <c r="H37" s="58">
        <f t="shared" si="0"/>
        <v>1582.9948333333334</v>
      </c>
      <c r="I37" s="58">
        <f t="shared" si="0"/>
        <v>1010.2491666666666</v>
      </c>
      <c r="J37" s="58">
        <f t="shared" si="5"/>
        <v>51.5</v>
      </c>
      <c r="K37" s="57">
        <f t="shared" si="6"/>
        <v>2644.7440000000001</v>
      </c>
      <c r="L37" s="55">
        <f t="shared" si="1"/>
        <v>52.043665753424662</v>
      </c>
      <c r="M37" s="55">
        <f t="shared" si="2"/>
        <v>33.213671232876713</v>
      </c>
      <c r="N37" s="55">
        <f t="shared" si="7"/>
        <v>1.6931506849315068</v>
      </c>
      <c r="O37" s="56">
        <f t="shared" si="8"/>
        <v>86.950487671232878</v>
      </c>
    </row>
    <row r="38" spans="1:15" ht="14.1" customHeight="1" x14ac:dyDescent="0.2">
      <c r="A38" s="11"/>
      <c r="B38" s="11"/>
      <c r="C38" s="11">
        <v>24</v>
      </c>
      <c r="D38" s="59">
        <f t="shared" si="9"/>
        <v>19333.144</v>
      </c>
      <c r="E38" s="59">
        <f t="shared" si="3"/>
        <v>12122.99</v>
      </c>
      <c r="F38" s="54">
        <f>IF($F$9="A",Data!$N$6,IF($F$9="B",Data!$N$7,IF($F$9="C",Data!$N$8,IF($F$9="D",Data!$N$9,0))))</f>
        <v>618</v>
      </c>
      <c r="G38" s="57">
        <f t="shared" si="4"/>
        <v>32074.133999999998</v>
      </c>
      <c r="H38" s="58">
        <f t="shared" si="0"/>
        <v>1611.0953333333334</v>
      </c>
      <c r="I38" s="58">
        <f t="shared" si="0"/>
        <v>1010.2491666666666</v>
      </c>
      <c r="J38" s="58">
        <f t="shared" si="5"/>
        <v>51.5</v>
      </c>
      <c r="K38" s="57">
        <f t="shared" si="6"/>
        <v>2672.8445000000002</v>
      </c>
      <c r="L38" s="55">
        <f t="shared" si="1"/>
        <v>52.967517808219178</v>
      </c>
      <c r="M38" s="55">
        <f t="shared" si="2"/>
        <v>33.213671232876713</v>
      </c>
      <c r="N38" s="55">
        <f t="shared" si="7"/>
        <v>1.6931506849315068</v>
      </c>
      <c r="O38" s="56">
        <f t="shared" si="8"/>
        <v>87.874339726027401</v>
      </c>
    </row>
    <row r="39" spans="1:15" ht="14.1" customHeight="1" x14ac:dyDescent="0.2">
      <c r="A39" s="11"/>
      <c r="B39" s="11"/>
      <c r="C39" s="11">
        <v>25</v>
      </c>
      <c r="D39" s="59">
        <f t="shared" si="9"/>
        <v>19670.349999999999</v>
      </c>
      <c r="E39" s="59">
        <f t="shared" si="3"/>
        <v>12122.99</v>
      </c>
      <c r="F39" s="54">
        <f>IF($F$9="A",Data!$N$6,IF($F$9="B",Data!$N$7,IF($F$9="C",Data!$N$8,IF($F$9="D",Data!$N$9,0))))</f>
        <v>618</v>
      </c>
      <c r="G39" s="57">
        <f t="shared" si="4"/>
        <v>32411.339999999997</v>
      </c>
      <c r="H39" s="58">
        <f t="shared" si="0"/>
        <v>1639.1958333333332</v>
      </c>
      <c r="I39" s="58">
        <f t="shared" si="0"/>
        <v>1010.2491666666666</v>
      </c>
      <c r="J39" s="58">
        <f t="shared" si="5"/>
        <v>51.5</v>
      </c>
      <c r="K39" s="57">
        <f t="shared" si="6"/>
        <v>2700.9449999999997</v>
      </c>
      <c r="L39" s="55">
        <f t="shared" si="1"/>
        <v>53.891369863013693</v>
      </c>
      <c r="M39" s="55">
        <f t="shared" si="2"/>
        <v>33.213671232876713</v>
      </c>
      <c r="N39" s="55">
        <f t="shared" si="7"/>
        <v>1.6931506849315068</v>
      </c>
      <c r="O39" s="56">
        <f>SUM(L39:N39)</f>
        <v>88.798191780821924</v>
      </c>
    </row>
    <row r="40" spans="1:15" ht="14.1" customHeight="1" x14ac:dyDescent="0.2">
      <c r="A40" s="11"/>
      <c r="B40" s="11"/>
      <c r="C40" s="11">
        <v>26</v>
      </c>
      <c r="D40" s="59">
        <f t="shared" si="9"/>
        <v>20007.556</v>
      </c>
      <c r="E40" s="59">
        <f t="shared" si="3"/>
        <v>12122.99</v>
      </c>
      <c r="F40" s="54">
        <f>IF($F$9="A",Data!$N$6,IF($F$9="B",Data!$N$7,IF($F$9="C",Data!$N$8,IF($F$9="D",Data!$N$9,0))))</f>
        <v>618</v>
      </c>
      <c r="G40" s="57">
        <f t="shared" si="4"/>
        <v>32748.546000000002</v>
      </c>
      <c r="H40" s="58">
        <f t="shared" si="0"/>
        <v>1667.2963333333335</v>
      </c>
      <c r="I40" s="58">
        <f t="shared" si="0"/>
        <v>1010.2491666666666</v>
      </c>
      <c r="J40" s="58">
        <f t="shared" si="5"/>
        <v>51.5</v>
      </c>
      <c r="K40" s="57">
        <f t="shared" si="6"/>
        <v>2729.0455000000002</v>
      </c>
      <c r="L40" s="55">
        <f t="shared" si="1"/>
        <v>54.815221917808223</v>
      </c>
      <c r="M40" s="55">
        <f t="shared" si="2"/>
        <v>33.213671232876713</v>
      </c>
      <c r="N40" s="55">
        <f t="shared" si="7"/>
        <v>1.6931506849315068</v>
      </c>
      <c r="O40" s="56">
        <f t="shared" si="8"/>
        <v>89.722043835616446</v>
      </c>
    </row>
    <row r="41" spans="1:15" ht="14.1" customHeight="1" x14ac:dyDescent="0.2">
      <c r="A41" s="11"/>
      <c r="B41" s="11"/>
      <c r="C41" s="11">
        <v>27</v>
      </c>
      <c r="D41" s="59">
        <f t="shared" si="9"/>
        <v>20344.762000000002</v>
      </c>
      <c r="E41" s="59">
        <f t="shared" si="3"/>
        <v>12122.99</v>
      </c>
      <c r="F41" s="54">
        <f>IF($F$9="A",Data!$N$6,IF($F$9="B",Data!$N$7,IF($F$9="C",Data!$N$8,IF($F$9="D",Data!$N$9,0))))</f>
        <v>618</v>
      </c>
      <c r="G41" s="57">
        <f t="shared" si="4"/>
        <v>33085.752</v>
      </c>
      <c r="H41" s="58">
        <f t="shared" si="0"/>
        <v>1695.3968333333335</v>
      </c>
      <c r="I41" s="58">
        <f t="shared" si="0"/>
        <v>1010.2491666666666</v>
      </c>
      <c r="J41" s="58">
        <f t="shared" si="5"/>
        <v>51.5</v>
      </c>
      <c r="K41" s="57">
        <f t="shared" si="6"/>
        <v>2757.1460000000002</v>
      </c>
      <c r="L41" s="55">
        <f t="shared" si="1"/>
        <v>55.739073972602746</v>
      </c>
      <c r="M41" s="55">
        <f t="shared" si="2"/>
        <v>33.213671232876713</v>
      </c>
      <c r="N41" s="55">
        <f t="shared" si="7"/>
        <v>1.6931506849315068</v>
      </c>
      <c r="O41" s="56">
        <f t="shared" si="8"/>
        <v>90.645895890410969</v>
      </c>
    </row>
    <row r="42" spans="1:15" ht="14.1" customHeight="1" x14ac:dyDescent="0.2">
      <c r="A42" s="11"/>
      <c r="B42" s="11"/>
      <c r="C42" s="11">
        <v>28</v>
      </c>
      <c r="D42" s="59">
        <f t="shared" si="9"/>
        <v>20681.968000000001</v>
      </c>
      <c r="E42" s="59">
        <f t="shared" si="3"/>
        <v>12122.99</v>
      </c>
      <c r="F42" s="54">
        <f>IF($F$9="A",Data!$N$6,IF($F$9="B",Data!$N$7,IF($F$9="C",Data!$N$8,IF($F$9="D",Data!$N$9,0))))</f>
        <v>618</v>
      </c>
      <c r="G42" s="57">
        <f t="shared" si="4"/>
        <v>33422.957999999999</v>
      </c>
      <c r="H42" s="58">
        <f t="shared" si="0"/>
        <v>1723.4973333333335</v>
      </c>
      <c r="I42" s="58">
        <f t="shared" si="0"/>
        <v>1010.2491666666666</v>
      </c>
      <c r="J42" s="58">
        <f t="shared" si="5"/>
        <v>51.5</v>
      </c>
      <c r="K42" s="57">
        <f t="shared" si="6"/>
        <v>2785.2465000000002</v>
      </c>
      <c r="L42" s="55">
        <f t="shared" si="1"/>
        <v>56.662926027397262</v>
      </c>
      <c r="M42" s="55">
        <f t="shared" si="2"/>
        <v>33.213671232876713</v>
      </c>
      <c r="N42" s="55">
        <f t="shared" si="7"/>
        <v>1.6931506849315068</v>
      </c>
      <c r="O42" s="56">
        <f t="shared" si="8"/>
        <v>91.569747945205478</v>
      </c>
    </row>
    <row r="43" spans="1:15" ht="14.1" customHeight="1" x14ac:dyDescent="0.2">
      <c r="A43" s="11"/>
      <c r="B43" s="11"/>
      <c r="C43" s="11">
        <v>29</v>
      </c>
      <c r="D43" s="59">
        <f t="shared" si="9"/>
        <v>21019.173999999999</v>
      </c>
      <c r="E43" s="59">
        <f t="shared" si="3"/>
        <v>12122.99</v>
      </c>
      <c r="F43" s="54">
        <f>IF($F$9="A",Data!$N$6,IF($F$9="B",Data!$N$7,IF($F$9="C",Data!$N$8,IF($F$9="D",Data!$N$9,0))))</f>
        <v>618</v>
      </c>
      <c r="G43" s="57">
        <f t="shared" si="4"/>
        <v>33760.163999999997</v>
      </c>
      <c r="H43" s="58">
        <f t="shared" si="0"/>
        <v>1751.5978333333333</v>
      </c>
      <c r="I43" s="58">
        <f t="shared" si="0"/>
        <v>1010.2491666666666</v>
      </c>
      <c r="J43" s="58">
        <f t="shared" si="5"/>
        <v>51.5</v>
      </c>
      <c r="K43" s="57">
        <f t="shared" si="6"/>
        <v>2813.3469999999998</v>
      </c>
      <c r="L43" s="55">
        <f t="shared" si="1"/>
        <v>57.586778082191778</v>
      </c>
      <c r="M43" s="55">
        <f t="shared" si="2"/>
        <v>33.213671232876713</v>
      </c>
      <c r="N43" s="55">
        <f t="shared" si="7"/>
        <v>1.6931506849315068</v>
      </c>
      <c r="O43" s="56">
        <f t="shared" si="8"/>
        <v>92.493600000000001</v>
      </c>
    </row>
    <row r="44" spans="1:15" ht="14.1" customHeight="1" x14ac:dyDescent="0.2">
      <c r="A44" s="11"/>
      <c r="B44" s="11"/>
      <c r="C44" s="11">
        <v>30</v>
      </c>
      <c r="D44" s="59">
        <f t="shared" si="9"/>
        <v>21356.38</v>
      </c>
      <c r="E44" s="59">
        <f t="shared" si="3"/>
        <v>12122.99</v>
      </c>
      <c r="F44" s="54">
        <f>IF($F$9="A",Data!$N$6,IF($F$9="B",Data!$N$7,IF($F$9="C",Data!$N$8,IF($F$9="D",Data!$N$9,0))))</f>
        <v>618</v>
      </c>
      <c r="G44" s="57">
        <f t="shared" si="4"/>
        <v>34097.370000000003</v>
      </c>
      <c r="H44" s="58">
        <f t="shared" si="0"/>
        <v>1779.6983333333335</v>
      </c>
      <c r="I44" s="58">
        <f t="shared" si="0"/>
        <v>1010.2491666666666</v>
      </c>
      <c r="J44" s="58">
        <f t="shared" si="5"/>
        <v>51.5</v>
      </c>
      <c r="K44" s="57">
        <f t="shared" si="6"/>
        <v>2841.4475000000002</v>
      </c>
      <c r="L44" s="55">
        <f t="shared" si="1"/>
        <v>58.510630136986308</v>
      </c>
      <c r="M44" s="55">
        <f t="shared" si="2"/>
        <v>33.213671232876713</v>
      </c>
      <c r="N44" s="55">
        <f t="shared" si="7"/>
        <v>1.6931506849315068</v>
      </c>
      <c r="O44" s="56">
        <f t="shared" si="8"/>
        <v>93.417452054794524</v>
      </c>
    </row>
    <row r="45" spans="1:15" ht="14.1" customHeight="1" x14ac:dyDescent="0.2">
      <c r="A45" s="11"/>
      <c r="B45" s="11"/>
      <c r="C45" s="11">
        <v>31</v>
      </c>
      <c r="D45" s="59">
        <f t="shared" si="9"/>
        <v>21693.586000000003</v>
      </c>
      <c r="E45" s="59">
        <f t="shared" si="3"/>
        <v>12122.99</v>
      </c>
      <c r="F45" s="54">
        <f>IF($F$9="A",Data!$N$6,IF($F$9="B",Data!$N$7,IF($F$9="C",Data!$N$8,IF($F$9="D",Data!$N$9,0))))</f>
        <v>618</v>
      </c>
      <c r="G45" s="57">
        <f t="shared" si="4"/>
        <v>34434.576000000001</v>
      </c>
      <c r="H45" s="58">
        <f t="shared" si="0"/>
        <v>1807.7988333333335</v>
      </c>
      <c r="I45" s="58">
        <f t="shared" si="0"/>
        <v>1010.2491666666666</v>
      </c>
      <c r="J45" s="58">
        <f t="shared" si="5"/>
        <v>51.5</v>
      </c>
      <c r="K45" s="57">
        <f t="shared" si="6"/>
        <v>2869.5480000000002</v>
      </c>
      <c r="L45" s="55">
        <f t="shared" si="1"/>
        <v>59.43448219178083</v>
      </c>
      <c r="M45" s="55">
        <f t="shared" si="2"/>
        <v>33.213671232876713</v>
      </c>
      <c r="N45" s="55">
        <f t="shared" si="7"/>
        <v>1.6931506849315068</v>
      </c>
      <c r="O45" s="56">
        <f t="shared" si="8"/>
        <v>94.341304109589061</v>
      </c>
    </row>
    <row r="46" spans="1:15" ht="14.1" customHeight="1" x14ac:dyDescent="0.2">
      <c r="A46" s="11"/>
      <c r="B46" s="11"/>
      <c r="C46" s="11">
        <v>32</v>
      </c>
      <c r="D46" s="59">
        <f t="shared" si="9"/>
        <v>22030.792000000001</v>
      </c>
      <c r="E46" s="59">
        <f t="shared" si="3"/>
        <v>12122.99</v>
      </c>
      <c r="F46" s="54">
        <f>IF($F$9="A",Data!$N$6,IF($F$9="B",Data!$N$7,IF($F$9="C",Data!$N$8,IF($F$9="D",Data!$N$9,0))))</f>
        <v>618</v>
      </c>
      <c r="G46" s="57">
        <f t="shared" si="4"/>
        <v>34771.781999999999</v>
      </c>
      <c r="H46" s="58">
        <f t="shared" si="0"/>
        <v>1835.8993333333335</v>
      </c>
      <c r="I46" s="58">
        <f t="shared" si="0"/>
        <v>1010.2491666666666</v>
      </c>
      <c r="J46" s="58">
        <f t="shared" si="5"/>
        <v>51.5</v>
      </c>
      <c r="K46" s="57">
        <f t="shared" si="6"/>
        <v>2897.6485000000002</v>
      </c>
      <c r="L46" s="55">
        <f t="shared" si="1"/>
        <v>60.358334246575346</v>
      </c>
      <c r="M46" s="55">
        <f t="shared" si="2"/>
        <v>33.213671232876713</v>
      </c>
      <c r="N46" s="55">
        <f t="shared" si="7"/>
        <v>1.6931506849315068</v>
      </c>
      <c r="O46" s="56">
        <f t="shared" si="8"/>
        <v>95.265156164383569</v>
      </c>
    </row>
    <row r="47" spans="1:15" ht="14.1" customHeight="1" x14ac:dyDescent="0.2">
      <c r="A47" s="11"/>
      <c r="B47" s="11"/>
      <c r="C47" s="11">
        <v>33</v>
      </c>
      <c r="D47" s="59">
        <f t="shared" si="9"/>
        <v>22367.998</v>
      </c>
      <c r="E47" s="59">
        <f t="shared" si="3"/>
        <v>12122.99</v>
      </c>
      <c r="F47" s="54">
        <f>IF($F$9="A",Data!$N$6,IF($F$9="B",Data!$N$7,IF($F$9="C",Data!$N$8,IF($F$9="D",Data!$N$9,0))))</f>
        <v>618</v>
      </c>
      <c r="G47" s="57">
        <f t="shared" si="4"/>
        <v>35108.987999999998</v>
      </c>
      <c r="H47" s="58">
        <f t="shared" si="0"/>
        <v>1863.9998333333333</v>
      </c>
      <c r="I47" s="58">
        <f t="shared" si="0"/>
        <v>1010.2491666666666</v>
      </c>
      <c r="J47" s="58">
        <f t="shared" si="5"/>
        <v>51.5</v>
      </c>
      <c r="K47" s="57">
        <f t="shared" si="6"/>
        <v>2925.7489999999998</v>
      </c>
      <c r="L47" s="55">
        <f t="shared" si="1"/>
        <v>61.282186301369862</v>
      </c>
      <c r="M47" s="55">
        <f t="shared" si="2"/>
        <v>33.213671232876713</v>
      </c>
      <c r="N47" s="55">
        <f t="shared" si="7"/>
        <v>1.6931506849315068</v>
      </c>
      <c r="O47" s="56">
        <f t="shared" si="8"/>
        <v>96.189008219178078</v>
      </c>
    </row>
    <row r="48" spans="1:15" ht="14.1" customHeight="1" x14ac:dyDescent="0.2">
      <c r="A48" s="11"/>
      <c r="B48" s="11"/>
      <c r="C48" s="11">
        <v>34</v>
      </c>
      <c r="D48" s="59">
        <f t="shared" si="9"/>
        <v>22705.204000000002</v>
      </c>
      <c r="E48" s="59">
        <f t="shared" si="3"/>
        <v>12122.99</v>
      </c>
      <c r="F48" s="54">
        <f>IF($F$9="A",Data!$N$6,IF($F$9="B",Data!$N$7,IF($F$9="C",Data!$N$8,IF($F$9="D",Data!$N$9,0))))</f>
        <v>618</v>
      </c>
      <c r="G48" s="57">
        <f t="shared" si="4"/>
        <v>35446.194000000003</v>
      </c>
      <c r="H48" s="58">
        <f t="shared" si="0"/>
        <v>1892.1003333333335</v>
      </c>
      <c r="I48" s="58">
        <f t="shared" si="0"/>
        <v>1010.2491666666666</v>
      </c>
      <c r="J48" s="58">
        <f t="shared" si="5"/>
        <v>51.5</v>
      </c>
      <c r="K48" s="57">
        <f t="shared" si="6"/>
        <v>2953.8495000000003</v>
      </c>
      <c r="L48" s="55">
        <f t="shared" si="1"/>
        <v>62.206038356164385</v>
      </c>
      <c r="M48" s="55">
        <f t="shared" si="2"/>
        <v>33.213671232876713</v>
      </c>
      <c r="N48" s="55">
        <f t="shared" si="7"/>
        <v>1.6931506849315068</v>
      </c>
      <c r="O48" s="56">
        <f t="shared" si="8"/>
        <v>97.112860273972615</v>
      </c>
    </row>
    <row r="49" spans="1:15" ht="14.1" customHeight="1" x14ac:dyDescent="0.2">
      <c r="A49" s="11"/>
      <c r="B49" s="11"/>
      <c r="C49" s="11">
        <v>35</v>
      </c>
      <c r="D49" s="59">
        <f t="shared" si="9"/>
        <v>23042.410000000003</v>
      </c>
      <c r="E49" s="59">
        <f t="shared" si="3"/>
        <v>12122.99</v>
      </c>
      <c r="F49" s="54">
        <f>IF($F$9="A",Data!$N$6,IF($F$9="B",Data!$N$7,IF($F$9="C",Data!$N$8,IF($F$9="D",Data!$N$9,0))))</f>
        <v>618</v>
      </c>
      <c r="G49" s="57">
        <f t="shared" si="4"/>
        <v>35783.4</v>
      </c>
      <c r="H49" s="58">
        <f t="shared" si="0"/>
        <v>1920.2008333333335</v>
      </c>
      <c r="I49" s="58">
        <f t="shared" si="0"/>
        <v>1010.2491666666666</v>
      </c>
      <c r="J49" s="58">
        <f t="shared" si="5"/>
        <v>51.5</v>
      </c>
      <c r="K49" s="57">
        <f t="shared" si="6"/>
        <v>2981.9500000000003</v>
      </c>
      <c r="L49" s="55">
        <f t="shared" si="1"/>
        <v>63.129890410958915</v>
      </c>
      <c r="M49" s="55">
        <f t="shared" si="2"/>
        <v>33.213671232876713</v>
      </c>
      <c r="N49" s="55">
        <f t="shared" si="7"/>
        <v>1.6931506849315068</v>
      </c>
      <c r="O49" s="56">
        <f t="shared" si="8"/>
        <v>98.036712328767138</v>
      </c>
    </row>
    <row r="50" spans="1:15" ht="14.1" customHeight="1" x14ac:dyDescent="0.2">
      <c r="A50" s="11"/>
      <c r="B50" s="11"/>
      <c r="C50" s="11">
        <v>36</v>
      </c>
      <c r="D50" s="59">
        <f t="shared" si="9"/>
        <v>23379.616000000002</v>
      </c>
      <c r="E50" s="59">
        <f t="shared" si="3"/>
        <v>12122.99</v>
      </c>
      <c r="F50" s="54">
        <f>IF($F$9="A",Data!$N$6,IF($F$9="B",Data!$N$7,IF($F$9="C",Data!$N$8,IF($F$9="D",Data!$N$9,0))))</f>
        <v>618</v>
      </c>
      <c r="G50" s="57">
        <f t="shared" si="4"/>
        <v>36120.606</v>
      </c>
      <c r="H50" s="58">
        <f t="shared" si="0"/>
        <v>1948.3013333333336</v>
      </c>
      <c r="I50" s="58">
        <f t="shared" si="0"/>
        <v>1010.2491666666666</v>
      </c>
      <c r="J50" s="58">
        <f t="shared" si="5"/>
        <v>51.5</v>
      </c>
      <c r="K50" s="57">
        <f t="shared" si="6"/>
        <v>3010.0505000000003</v>
      </c>
      <c r="L50" s="55">
        <f t="shared" si="1"/>
        <v>64.05374246575343</v>
      </c>
      <c r="M50" s="55">
        <f t="shared" si="2"/>
        <v>33.213671232876713</v>
      </c>
      <c r="N50" s="55">
        <f t="shared" si="7"/>
        <v>1.6931506849315068</v>
      </c>
      <c r="O50" s="56">
        <f t="shared" si="8"/>
        <v>98.96056438356166</v>
      </c>
    </row>
    <row r="51" spans="1:15" ht="14.1" customHeight="1" x14ac:dyDescent="0.2">
      <c r="A51" s="11"/>
      <c r="B51" s="11"/>
      <c r="C51" s="11">
        <v>37</v>
      </c>
      <c r="D51" s="59">
        <f t="shared" si="9"/>
        <v>23716.822</v>
      </c>
      <c r="E51" s="59">
        <f t="shared" si="3"/>
        <v>12122.99</v>
      </c>
      <c r="F51" s="54">
        <f>IF($F$9="A",Data!$N$6,IF($F$9="B",Data!$N$7,IF($F$9="C",Data!$N$8,IF($F$9="D",Data!$N$9,0))))</f>
        <v>618</v>
      </c>
      <c r="G51" s="57">
        <f t="shared" si="4"/>
        <v>36457.811999999998</v>
      </c>
      <c r="H51" s="58">
        <f t="shared" si="0"/>
        <v>1976.4018333333333</v>
      </c>
      <c r="I51" s="58">
        <f t="shared" si="0"/>
        <v>1010.2491666666666</v>
      </c>
      <c r="J51" s="58">
        <f t="shared" si="5"/>
        <v>51.5</v>
      </c>
      <c r="K51" s="57">
        <f t="shared" si="6"/>
        <v>3038.1509999999998</v>
      </c>
      <c r="L51" s="55">
        <f t="shared" si="1"/>
        <v>64.977594520547939</v>
      </c>
      <c r="M51" s="55">
        <f t="shared" si="2"/>
        <v>33.213671232876713</v>
      </c>
      <c r="N51" s="55">
        <f t="shared" si="7"/>
        <v>1.6931506849315068</v>
      </c>
      <c r="O51" s="56">
        <f t="shared" si="8"/>
        <v>99.884416438356169</v>
      </c>
    </row>
    <row r="52" spans="1:15" ht="14.1" customHeight="1" x14ac:dyDescent="0.2">
      <c r="A52" s="11"/>
      <c r="B52" s="11"/>
      <c r="C52" s="11">
        <v>38</v>
      </c>
      <c r="D52" s="59">
        <f t="shared" si="9"/>
        <v>24054.028000000002</v>
      </c>
      <c r="E52" s="59">
        <f t="shared" si="3"/>
        <v>12122.99</v>
      </c>
      <c r="F52" s="54">
        <f>IF($F$9="A",Data!$N$6,IF($F$9="B",Data!$N$7,IF($F$9="C",Data!$N$8,IF($F$9="D",Data!$N$9,0))))</f>
        <v>618</v>
      </c>
      <c r="G52" s="57">
        <f t="shared" si="4"/>
        <v>36795.018000000004</v>
      </c>
      <c r="H52" s="58">
        <f t="shared" si="0"/>
        <v>2004.5023333333336</v>
      </c>
      <c r="I52" s="58">
        <f t="shared" si="0"/>
        <v>1010.2491666666666</v>
      </c>
      <c r="J52" s="58">
        <f t="shared" si="5"/>
        <v>51.5</v>
      </c>
      <c r="K52" s="57">
        <f t="shared" si="6"/>
        <v>3066.2515000000003</v>
      </c>
      <c r="L52" s="55">
        <f t="shared" si="1"/>
        <v>65.901446575342476</v>
      </c>
      <c r="M52" s="55">
        <f t="shared" si="2"/>
        <v>33.213671232876713</v>
      </c>
      <c r="N52" s="55">
        <f t="shared" si="7"/>
        <v>1.6931506849315068</v>
      </c>
      <c r="O52" s="56">
        <f t="shared" si="8"/>
        <v>100.80826849315071</v>
      </c>
    </row>
    <row r="53" spans="1:15" ht="14.1" customHeight="1" x14ac:dyDescent="0.2">
      <c r="A53" s="11"/>
      <c r="B53" s="11"/>
      <c r="C53" s="11">
        <v>39</v>
      </c>
      <c r="D53" s="59">
        <f t="shared" si="9"/>
        <v>24391.234000000004</v>
      </c>
      <c r="E53" s="59">
        <f t="shared" si="3"/>
        <v>12122.99</v>
      </c>
      <c r="F53" s="54">
        <f>IF($F$9="A",Data!$N$6,IF($F$9="B",Data!$N$7,IF($F$9="C",Data!$N$8,IF($F$9="D",Data!$N$9,0))))</f>
        <v>618</v>
      </c>
      <c r="G53" s="57">
        <f t="shared" si="4"/>
        <v>37132.224000000002</v>
      </c>
      <c r="H53" s="58">
        <f t="shared" si="0"/>
        <v>2032.6028333333336</v>
      </c>
      <c r="I53" s="58">
        <f t="shared" si="0"/>
        <v>1010.2491666666666</v>
      </c>
      <c r="J53" s="58">
        <f t="shared" si="5"/>
        <v>51.5</v>
      </c>
      <c r="K53" s="57">
        <f t="shared" si="6"/>
        <v>3094.3520000000003</v>
      </c>
      <c r="L53" s="55">
        <f t="shared" si="1"/>
        <v>66.825298630136999</v>
      </c>
      <c r="M53" s="55">
        <f t="shared" si="2"/>
        <v>33.213671232876713</v>
      </c>
      <c r="N53" s="55">
        <f t="shared" si="7"/>
        <v>1.6931506849315068</v>
      </c>
      <c r="O53" s="56">
        <f t="shared" si="8"/>
        <v>101.73212054794521</v>
      </c>
    </row>
    <row r="54" spans="1:15" ht="14.1" customHeight="1" x14ac:dyDescent="0.2">
      <c r="A54" s="11"/>
      <c r="B54" s="11"/>
      <c r="C54" s="11">
        <v>40</v>
      </c>
      <c r="D54" s="59">
        <f t="shared" si="9"/>
        <v>24728.440000000002</v>
      </c>
      <c r="E54" s="59">
        <f t="shared" si="3"/>
        <v>12122.99</v>
      </c>
      <c r="F54" s="54">
        <f>IF($F$9="A",Data!$N$6,IF($F$9="B",Data!$N$7,IF($F$9="C",Data!$N$8,IF($F$9="D",Data!$N$9,0))))</f>
        <v>618</v>
      </c>
      <c r="G54" s="57">
        <f t="shared" si="4"/>
        <v>37469.43</v>
      </c>
      <c r="H54" s="58">
        <f t="shared" si="0"/>
        <v>2060.7033333333334</v>
      </c>
      <c r="I54" s="58">
        <f t="shared" si="0"/>
        <v>1010.2491666666666</v>
      </c>
      <c r="J54" s="58">
        <f t="shared" si="5"/>
        <v>51.5</v>
      </c>
      <c r="K54" s="57">
        <f t="shared" si="6"/>
        <v>3122.4524999999999</v>
      </c>
      <c r="L54" s="55">
        <f t="shared" si="1"/>
        <v>67.749150684931507</v>
      </c>
      <c r="M54" s="55">
        <f t="shared" si="2"/>
        <v>33.213671232876713</v>
      </c>
      <c r="N54" s="55">
        <f t="shared" si="7"/>
        <v>1.6931506849315068</v>
      </c>
      <c r="O54" s="56">
        <f>SUM(L54:N54)</f>
        <v>102.65597260273972</v>
      </c>
    </row>
    <row r="55" spans="1:15" ht="10.5" customHeight="1" x14ac:dyDescent="0.2"/>
  </sheetData>
  <sheetProtection algorithmName="SHA-512" hashValue="dDZrbXiO66FwuAvRIbnk0Huy47ZU18rN2ujbS6tqVw1nciCzCBbM5HYlmy78mldQ9CmPZiRaP1qTalmlwSJkxA==" saltValue="96m1IJceNJZpUTcNToQy6A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customProperties>
    <customPr name="EpmWorksheetKeyString_GU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252F96-1964-4DE9-BEFA-FDD0B56A92FB}">
          <x14:formula1>
            <xm:f>Data!$M$11:$M$15</xm:f>
          </x14:formula1>
          <xm:sqref>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74A1-32D7-43B1-8D69-7221FA39F8B9}">
  <sheetPr>
    <tabColor indexed="10"/>
    <pageSetUpPr fitToPage="1"/>
  </sheetPr>
  <dimension ref="A1:O55"/>
  <sheetViews>
    <sheetView zoomScaleNormal="100" workbookViewId="0">
      <selection activeCell="U33" sqref="U33"/>
    </sheetView>
  </sheetViews>
  <sheetFormatPr defaultColWidth="9.109375" defaultRowHeight="10.199999999999999" x14ac:dyDescent="0.2"/>
  <cols>
    <col min="1" max="1" width="8.44140625" style="6" bestFit="1" customWidth="1"/>
    <col min="2" max="2" width="5.44140625" style="7" bestFit="1" customWidth="1"/>
    <col min="3" max="3" width="5.88671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09375" style="6" bestFit="1" customWidth="1"/>
    <col min="9" max="9" width="9" style="6" customWidth="1"/>
    <col min="10" max="10" width="6.88671875" style="6" customWidth="1"/>
    <col min="11" max="11" width="9" style="6" customWidth="1"/>
    <col min="12" max="12" width="8.109375" style="6" bestFit="1" customWidth="1"/>
    <col min="13" max="13" width="7.44140625" style="6" bestFit="1" customWidth="1"/>
    <col min="14" max="14" width="9.6640625" style="6" customWidth="1"/>
    <col min="15" max="15" width="9.44140625" style="6" customWidth="1"/>
    <col min="16" max="18" width="9.109375" style="6"/>
    <col min="19" max="19" width="4.109375" style="6" customWidth="1"/>
    <col min="20" max="20" width="5.6640625" style="6" bestFit="1" customWidth="1"/>
    <col min="21" max="16384" width="9.10937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9" t="s">
        <v>0</v>
      </c>
      <c r="F2" s="99"/>
      <c r="G2" s="99"/>
      <c r="H2" s="99"/>
      <c r="I2" s="99"/>
      <c r="J2" s="99"/>
      <c r="K2" s="99"/>
      <c r="L2" s="7"/>
      <c r="M2" s="7"/>
      <c r="N2" s="51"/>
      <c r="O2" s="51"/>
    </row>
    <row r="3" spans="1:15" s="18" customFormat="1" ht="17.25" customHeight="1" x14ac:dyDescent="0.25">
      <c r="A3" s="17"/>
      <c r="B3" s="17"/>
      <c r="C3" s="17"/>
      <c r="D3" s="17"/>
      <c r="E3" s="70" t="s">
        <v>32</v>
      </c>
      <c r="F3" s="70"/>
      <c r="G3" s="71">
        <v>44927</v>
      </c>
      <c r="H3" s="70" t="s">
        <v>33</v>
      </c>
      <c r="I3" s="98"/>
      <c r="J3" s="98"/>
      <c r="K3" s="98"/>
      <c r="L3" s="17"/>
      <c r="M3" s="17"/>
      <c r="N3" s="95"/>
      <c r="O3" s="95"/>
    </row>
    <row r="4" spans="1:15" s="18" customFormat="1" ht="18.75" customHeight="1" x14ac:dyDescent="0.25">
      <c r="A4" s="17"/>
      <c r="B4" s="17"/>
      <c r="C4" s="17"/>
      <c r="D4" s="17"/>
      <c r="E4" s="70"/>
      <c r="F4" s="70"/>
      <c r="G4" s="100" t="s">
        <v>60</v>
      </c>
      <c r="H4" s="100"/>
      <c r="I4" s="100"/>
      <c r="J4" s="100"/>
      <c r="K4" s="100"/>
      <c r="L4" s="17"/>
      <c r="M4" s="17"/>
    </row>
    <row r="5" spans="1:15" ht="12" customHeight="1" x14ac:dyDescent="0.2">
      <c r="A5" s="96" t="s">
        <v>34</v>
      </c>
      <c r="B5" s="96"/>
      <c r="C5" s="96"/>
      <c r="D5" s="97">
        <v>3</v>
      </c>
      <c r="E5" s="7"/>
      <c r="F5" s="7"/>
      <c r="G5" s="100"/>
      <c r="H5" s="100"/>
      <c r="I5" s="100"/>
      <c r="J5" s="100"/>
      <c r="K5" s="100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6"/>
      <c r="B6" s="96"/>
      <c r="C6" s="96"/>
      <c r="D6" s="97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5">
      <c r="A8" s="94" t="s">
        <v>1</v>
      </c>
      <c r="B8" s="94" t="s">
        <v>2</v>
      </c>
      <c r="C8" s="94" t="s">
        <v>3</v>
      </c>
      <c r="D8" s="93" t="s">
        <v>6</v>
      </c>
      <c r="E8" s="93"/>
      <c r="F8" s="93"/>
      <c r="G8" s="93"/>
      <c r="H8" s="90" t="str">
        <f>CONCATENATE("MENSILE - MONATLICH  
(",H7," mesi/Monate)")</f>
        <v>MENSILE - MONATLICH  
(12 mesi/Monate)</v>
      </c>
      <c r="I8" s="91"/>
      <c r="J8" s="91"/>
      <c r="K8" s="92"/>
      <c r="L8" s="90" t="str">
        <f>CONCATENATE("GIORNALIERO - TÄGLICH  
(",L7," giorni/Tage)")</f>
        <v>GIORNALIERO - TÄGLICH  
(365 giorni/Tage)</v>
      </c>
      <c r="M8" s="91"/>
      <c r="N8" s="91"/>
      <c r="O8" s="92"/>
    </row>
    <row r="9" spans="1:15" s="10" customFormat="1" ht="27" customHeight="1" x14ac:dyDescent="0.25">
      <c r="A9" s="94"/>
      <c r="B9" s="94"/>
      <c r="C9" s="94"/>
      <c r="D9" s="75" t="s">
        <v>4</v>
      </c>
      <c r="E9" s="75" t="s">
        <v>5</v>
      </c>
      <c r="F9" s="74" t="s">
        <v>58</v>
      </c>
      <c r="G9" s="75" t="s">
        <v>9</v>
      </c>
      <c r="H9" s="75" t="s">
        <v>4</v>
      </c>
      <c r="I9" s="75" t="s">
        <v>5</v>
      </c>
      <c r="J9" s="67" t="str">
        <f>F9</f>
        <v>D</v>
      </c>
      <c r="K9" s="75" t="s">
        <v>9</v>
      </c>
      <c r="L9" s="75" t="s">
        <v>4</v>
      </c>
      <c r="M9" s="75" t="s">
        <v>5</v>
      </c>
      <c r="N9" s="67" t="str">
        <f>F9</f>
        <v>D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v>9539.0300000000007</v>
      </c>
      <c r="E10" s="73">
        <v>12222.43</v>
      </c>
      <c r="F10" s="54">
        <f>IF($F$9="A",Data!$N$6,IF($F$9="B",Data!$N$7,IF($F$9="C",Data!$N$8,IF($F$9="D",Data!$N$9,0))))</f>
        <v>618</v>
      </c>
      <c r="G10" s="57">
        <f>SUM(D10:F10)</f>
        <v>22379.46</v>
      </c>
      <c r="H10" s="58">
        <f t="shared" ref="H10:I54" si="0">D10/$H$7</f>
        <v>794.91916666666668</v>
      </c>
      <c r="I10" s="58">
        <f>E10/$H$7</f>
        <v>1018.5358333333334</v>
      </c>
      <c r="J10" s="58">
        <f>$F$10/12</f>
        <v>51.5</v>
      </c>
      <c r="K10" s="57">
        <f>SUM(H10:J10)</f>
        <v>1864.9549999999999</v>
      </c>
      <c r="L10" s="55">
        <f t="shared" ref="L10:L54" si="1">D10/$L$7</f>
        <v>26.134328767123289</v>
      </c>
      <c r="M10" s="55">
        <f t="shared" ref="M10:M54" si="2">E10/$L$7</f>
        <v>33.486109589041099</v>
      </c>
      <c r="N10" s="55">
        <f>$F$10/$L$7</f>
        <v>1.6931506849315068</v>
      </c>
      <c r="O10" s="56">
        <f>SUM(L10:N10)</f>
        <v>61.313589041095895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10111.371800000001</v>
      </c>
      <c r="E11" s="59">
        <f t="shared" ref="E11:E54" si="3">E10</f>
        <v>12222.43</v>
      </c>
      <c r="F11" s="54">
        <f>IF($F$9="A",Data!$N$6,IF($F$9="B",Data!$N$7,IF($F$9="C",Data!$N$8,IF($F$9="D",Data!$N$9,0))))</f>
        <v>618</v>
      </c>
      <c r="G11" s="57">
        <f t="shared" ref="G11:G53" si="4">SUM(D11:F11)</f>
        <v>22951.801800000001</v>
      </c>
      <c r="H11" s="58">
        <f t="shared" si="0"/>
        <v>842.6143166666667</v>
      </c>
      <c r="I11" s="58">
        <f t="shared" si="0"/>
        <v>1018.5358333333334</v>
      </c>
      <c r="J11" s="58">
        <f t="shared" ref="J11:J54" si="5">$F$10/12</f>
        <v>51.5</v>
      </c>
      <c r="K11" s="57">
        <f t="shared" ref="K11:K53" si="6">SUM(H11:J11)</f>
        <v>1912.6501499999999</v>
      </c>
      <c r="L11" s="55">
        <f t="shared" si="1"/>
        <v>27.702388493150686</v>
      </c>
      <c r="M11" s="55">
        <f t="shared" si="2"/>
        <v>33.486109589041099</v>
      </c>
      <c r="N11" s="55">
        <f t="shared" ref="N11:N54" si="7">$F$10/$L$7</f>
        <v>1.6931506849315068</v>
      </c>
      <c r="O11" s="56">
        <f t="shared" ref="O11:O53" si="8">SUM(L11:N11)</f>
        <v>62.881648767123295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10683.713600000001</v>
      </c>
      <c r="E12" s="59">
        <f t="shared" si="3"/>
        <v>12222.43</v>
      </c>
      <c r="F12" s="54">
        <f>IF($F$9="A",Data!$N$6,IF($F$9="B",Data!$N$7,IF($F$9="C",Data!$N$8,IF($F$9="D",Data!$N$9,0))))</f>
        <v>618</v>
      </c>
      <c r="G12" s="57">
        <f t="shared" si="4"/>
        <v>23524.143600000003</v>
      </c>
      <c r="H12" s="58">
        <f t="shared" si="0"/>
        <v>890.30946666666671</v>
      </c>
      <c r="I12" s="58">
        <f t="shared" si="0"/>
        <v>1018.5358333333334</v>
      </c>
      <c r="J12" s="58">
        <f t="shared" si="5"/>
        <v>51.5</v>
      </c>
      <c r="K12" s="57">
        <f t="shared" si="6"/>
        <v>1960.3453</v>
      </c>
      <c r="L12" s="55">
        <f t="shared" si="1"/>
        <v>29.270448219178085</v>
      </c>
      <c r="M12" s="55">
        <f t="shared" si="2"/>
        <v>33.486109589041099</v>
      </c>
      <c r="N12" s="55">
        <f t="shared" si="7"/>
        <v>1.6931506849315068</v>
      </c>
      <c r="O12" s="56">
        <f t="shared" si="8"/>
        <v>64.449708493150695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11256.055399999999</v>
      </c>
      <c r="E13" s="59">
        <f t="shared" si="3"/>
        <v>12222.43</v>
      </c>
      <c r="F13" s="54">
        <f>IF($F$9="A",Data!$N$6,IF($F$9="B",Data!$N$7,IF($F$9="C",Data!$N$8,IF($F$9="D",Data!$N$9,0))))</f>
        <v>618</v>
      </c>
      <c r="G13" s="57">
        <f t="shared" si="4"/>
        <v>24096.485399999998</v>
      </c>
      <c r="H13" s="58">
        <f t="shared" si="0"/>
        <v>938.00461666666661</v>
      </c>
      <c r="I13" s="58">
        <f t="shared" si="0"/>
        <v>1018.5358333333334</v>
      </c>
      <c r="J13" s="58">
        <f t="shared" si="5"/>
        <v>51.5</v>
      </c>
      <c r="K13" s="57">
        <f t="shared" si="6"/>
        <v>2008.04045</v>
      </c>
      <c r="L13" s="55">
        <f t="shared" si="1"/>
        <v>30.838507945205478</v>
      </c>
      <c r="M13" s="55">
        <f t="shared" si="2"/>
        <v>33.486109589041099</v>
      </c>
      <c r="N13" s="55">
        <f t="shared" si="7"/>
        <v>1.6931506849315068</v>
      </c>
      <c r="O13" s="56">
        <f t="shared" si="8"/>
        <v>66.017768219178095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v>12292.27</v>
      </c>
      <c r="E14" s="73">
        <f t="shared" si="3"/>
        <v>12222.43</v>
      </c>
      <c r="F14" s="54">
        <f>IF($F$9="A",Data!$N$6,IF($F$9="B",Data!$N$7,IF($F$9="C",Data!$N$8,IF($F$9="D",Data!$N$9,0))))</f>
        <v>618</v>
      </c>
      <c r="G14" s="57">
        <f t="shared" si="4"/>
        <v>25132.7</v>
      </c>
      <c r="H14" s="58">
        <f t="shared" si="0"/>
        <v>1024.3558333333333</v>
      </c>
      <c r="I14" s="58">
        <f t="shared" si="0"/>
        <v>1018.5358333333334</v>
      </c>
      <c r="J14" s="58">
        <f t="shared" si="5"/>
        <v>51.5</v>
      </c>
      <c r="K14" s="57">
        <f t="shared" si="6"/>
        <v>2094.3916666666664</v>
      </c>
      <c r="L14" s="55">
        <f t="shared" si="1"/>
        <v>33.677452054794522</v>
      </c>
      <c r="M14" s="55">
        <f t="shared" si="2"/>
        <v>33.486109589041099</v>
      </c>
      <c r="N14" s="55">
        <f t="shared" si="7"/>
        <v>1.6931506849315068</v>
      </c>
      <c r="O14" s="56">
        <f t="shared" si="8"/>
        <v>68.856712328767131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12661.0381</v>
      </c>
      <c r="E15" s="59">
        <f t="shared" si="3"/>
        <v>12222.43</v>
      </c>
      <c r="F15" s="54">
        <f>IF($F$9="A",Data!$N$6,IF($F$9="B",Data!$N$7,IF($F$9="C",Data!$N$8,IF($F$9="D",Data!$N$9,0))))</f>
        <v>618</v>
      </c>
      <c r="G15" s="57">
        <f t="shared" si="4"/>
        <v>25501.468099999998</v>
      </c>
      <c r="H15" s="58">
        <f t="shared" si="0"/>
        <v>1055.0865083333333</v>
      </c>
      <c r="I15" s="58">
        <f t="shared" si="0"/>
        <v>1018.5358333333334</v>
      </c>
      <c r="J15" s="58">
        <f t="shared" si="5"/>
        <v>51.5</v>
      </c>
      <c r="K15" s="57">
        <f t="shared" si="6"/>
        <v>2125.1223416666667</v>
      </c>
      <c r="L15" s="55">
        <f t="shared" si="1"/>
        <v>34.687775616438358</v>
      </c>
      <c r="M15" s="55">
        <f t="shared" si="2"/>
        <v>33.486109589041099</v>
      </c>
      <c r="N15" s="55">
        <f t="shared" si="7"/>
        <v>1.6931506849315068</v>
      </c>
      <c r="O15" s="56">
        <f t="shared" si="8"/>
        <v>69.867035890410961</v>
      </c>
    </row>
    <row r="16" spans="1:15" ht="14.1" customHeight="1" x14ac:dyDescent="0.2">
      <c r="A16" s="11"/>
      <c r="B16" s="11"/>
      <c r="C16" s="11">
        <v>2</v>
      </c>
      <c r="D16" s="59">
        <f t="shared" ref="D16:D54" si="9">$D$14+$D$14*$A$15*C16</f>
        <v>13029.806200000001</v>
      </c>
      <c r="E16" s="59">
        <f t="shared" si="3"/>
        <v>12222.43</v>
      </c>
      <c r="F16" s="54">
        <f>IF($F$9="A",Data!$N$6,IF($F$9="B",Data!$N$7,IF($F$9="C",Data!$N$8,IF($F$9="D",Data!$N$9,0))))</f>
        <v>618</v>
      </c>
      <c r="G16" s="57">
        <f t="shared" si="4"/>
        <v>25870.236199999999</v>
      </c>
      <c r="H16" s="58">
        <f t="shared" si="0"/>
        <v>1085.8171833333333</v>
      </c>
      <c r="I16" s="58">
        <f t="shared" si="0"/>
        <v>1018.5358333333334</v>
      </c>
      <c r="J16" s="58">
        <f t="shared" si="5"/>
        <v>51.5</v>
      </c>
      <c r="K16" s="57">
        <f t="shared" si="6"/>
        <v>2155.8530166666669</v>
      </c>
      <c r="L16" s="55">
        <f t="shared" si="1"/>
        <v>35.698099178082195</v>
      </c>
      <c r="M16" s="55">
        <f t="shared" si="2"/>
        <v>33.486109589041099</v>
      </c>
      <c r="N16" s="55">
        <f t="shared" si="7"/>
        <v>1.6931506849315068</v>
      </c>
      <c r="O16" s="56">
        <f t="shared" si="8"/>
        <v>70.877359452054804</v>
      </c>
    </row>
    <row r="17" spans="1:15" ht="14.1" customHeight="1" x14ac:dyDescent="0.2">
      <c r="A17" s="11"/>
      <c r="B17" s="11"/>
      <c r="C17" s="11">
        <v>3</v>
      </c>
      <c r="D17" s="59">
        <f t="shared" si="9"/>
        <v>13398.5743</v>
      </c>
      <c r="E17" s="59">
        <f t="shared" si="3"/>
        <v>12222.43</v>
      </c>
      <c r="F17" s="54">
        <f>IF($F$9="A",Data!$N$6,IF($F$9="B",Data!$N$7,IF($F$9="C",Data!$N$8,IF($F$9="D",Data!$N$9,0))))</f>
        <v>618</v>
      </c>
      <c r="G17" s="57">
        <f t="shared" si="4"/>
        <v>26239.004300000001</v>
      </c>
      <c r="H17" s="58">
        <f t="shared" si="0"/>
        <v>1116.5478583333334</v>
      </c>
      <c r="I17" s="58">
        <f t="shared" si="0"/>
        <v>1018.5358333333334</v>
      </c>
      <c r="J17" s="58">
        <f t="shared" si="5"/>
        <v>51.5</v>
      </c>
      <c r="K17" s="57">
        <f t="shared" si="6"/>
        <v>2186.5836916666667</v>
      </c>
      <c r="L17" s="55">
        <f t="shared" si="1"/>
        <v>36.708422739726025</v>
      </c>
      <c r="M17" s="55">
        <f t="shared" si="2"/>
        <v>33.486109589041099</v>
      </c>
      <c r="N17" s="55">
        <f t="shared" si="7"/>
        <v>1.6931506849315068</v>
      </c>
      <c r="O17" s="56">
        <f>SUM(L17:N17)</f>
        <v>71.887683013698634</v>
      </c>
    </row>
    <row r="18" spans="1:15" ht="14.1" customHeight="1" x14ac:dyDescent="0.2">
      <c r="A18" s="11"/>
      <c r="B18" s="11"/>
      <c r="C18" s="11">
        <v>4</v>
      </c>
      <c r="D18" s="59">
        <f t="shared" si="9"/>
        <v>13767.342400000001</v>
      </c>
      <c r="E18" s="59">
        <f t="shared" si="3"/>
        <v>12222.43</v>
      </c>
      <c r="F18" s="54">
        <f>IF($F$9="A",Data!$N$6,IF($F$9="B",Data!$N$7,IF($F$9="C",Data!$N$8,IF($F$9="D",Data!$N$9,0))))</f>
        <v>618</v>
      </c>
      <c r="G18" s="57">
        <f t="shared" si="4"/>
        <v>26607.772400000002</v>
      </c>
      <c r="H18" s="58">
        <f t="shared" si="0"/>
        <v>1147.2785333333334</v>
      </c>
      <c r="I18" s="58">
        <f t="shared" si="0"/>
        <v>1018.5358333333334</v>
      </c>
      <c r="J18" s="58">
        <f t="shared" si="5"/>
        <v>51.5</v>
      </c>
      <c r="K18" s="57">
        <f t="shared" si="6"/>
        <v>2217.3143666666665</v>
      </c>
      <c r="L18" s="55">
        <f t="shared" si="1"/>
        <v>37.718746301369869</v>
      </c>
      <c r="M18" s="55">
        <f t="shared" si="2"/>
        <v>33.486109589041099</v>
      </c>
      <c r="N18" s="55">
        <f t="shared" si="7"/>
        <v>1.6931506849315068</v>
      </c>
      <c r="O18" s="56">
        <f t="shared" si="8"/>
        <v>72.898006575342478</v>
      </c>
    </row>
    <row r="19" spans="1:15" ht="14.1" customHeight="1" x14ac:dyDescent="0.2">
      <c r="A19" s="11"/>
      <c r="B19" s="11"/>
      <c r="C19" s="11">
        <v>5</v>
      </c>
      <c r="D19" s="59">
        <f t="shared" si="9"/>
        <v>14136.110500000001</v>
      </c>
      <c r="E19" s="59">
        <f t="shared" si="3"/>
        <v>12222.43</v>
      </c>
      <c r="F19" s="54">
        <f>IF($F$9="A",Data!$N$6,IF($F$9="B",Data!$N$7,IF($F$9="C",Data!$N$8,IF($F$9="D",Data!$N$9,0))))</f>
        <v>618</v>
      </c>
      <c r="G19" s="57">
        <f t="shared" si="4"/>
        <v>26976.540500000003</v>
      </c>
      <c r="H19" s="58">
        <f t="shared" si="0"/>
        <v>1178.0092083333334</v>
      </c>
      <c r="I19" s="58">
        <f t="shared" si="0"/>
        <v>1018.5358333333334</v>
      </c>
      <c r="J19" s="58">
        <f t="shared" si="5"/>
        <v>51.5</v>
      </c>
      <c r="K19" s="57">
        <f t="shared" si="6"/>
        <v>2248.0450416666667</v>
      </c>
      <c r="L19" s="55">
        <f t="shared" si="1"/>
        <v>38.729069863013699</v>
      </c>
      <c r="M19" s="55">
        <f t="shared" si="2"/>
        <v>33.486109589041099</v>
      </c>
      <c r="N19" s="55">
        <f t="shared" si="7"/>
        <v>1.6931506849315068</v>
      </c>
      <c r="O19" s="56">
        <f t="shared" si="8"/>
        <v>73.908330136986308</v>
      </c>
    </row>
    <row r="20" spans="1:15" ht="14.1" customHeight="1" x14ac:dyDescent="0.2">
      <c r="A20" s="11"/>
      <c r="B20" s="11"/>
      <c r="C20" s="11">
        <v>6</v>
      </c>
      <c r="D20" s="59">
        <f t="shared" si="9"/>
        <v>14504.8786</v>
      </c>
      <c r="E20" s="59">
        <f t="shared" si="3"/>
        <v>12222.43</v>
      </c>
      <c r="F20" s="54">
        <f>IF($F$9="A",Data!$N$6,IF($F$9="B",Data!$N$7,IF($F$9="C",Data!$N$8,IF($F$9="D",Data!$N$9,0))))</f>
        <v>618</v>
      </c>
      <c r="G20" s="57">
        <f t="shared" si="4"/>
        <v>27345.3086</v>
      </c>
      <c r="H20" s="58">
        <f t="shared" si="0"/>
        <v>1208.7398833333334</v>
      </c>
      <c r="I20" s="58">
        <f t="shared" si="0"/>
        <v>1018.5358333333334</v>
      </c>
      <c r="J20" s="58">
        <f t="shared" si="5"/>
        <v>51.5</v>
      </c>
      <c r="K20" s="57">
        <f t="shared" si="6"/>
        <v>2278.775716666667</v>
      </c>
      <c r="L20" s="55">
        <f t="shared" si="1"/>
        <v>39.739393424657536</v>
      </c>
      <c r="M20" s="55">
        <f t="shared" si="2"/>
        <v>33.486109589041099</v>
      </c>
      <c r="N20" s="55">
        <f t="shared" si="7"/>
        <v>1.6931506849315068</v>
      </c>
      <c r="O20" s="56">
        <f t="shared" si="8"/>
        <v>74.918653698630152</v>
      </c>
    </row>
    <row r="21" spans="1:15" ht="14.1" customHeight="1" x14ac:dyDescent="0.2">
      <c r="A21" s="11"/>
      <c r="B21" s="11"/>
      <c r="C21" s="11">
        <v>7</v>
      </c>
      <c r="D21" s="59">
        <f t="shared" si="9"/>
        <v>14873.646700000001</v>
      </c>
      <c r="E21" s="59">
        <f t="shared" si="3"/>
        <v>12222.43</v>
      </c>
      <c r="F21" s="54">
        <f>IF($F$9="A",Data!$N$6,IF($F$9="B",Data!$N$7,IF($F$9="C",Data!$N$8,IF($F$9="D",Data!$N$9,0))))</f>
        <v>618</v>
      </c>
      <c r="G21" s="57">
        <f t="shared" si="4"/>
        <v>27714.076700000001</v>
      </c>
      <c r="H21" s="58">
        <f t="shared" si="0"/>
        <v>1239.4705583333334</v>
      </c>
      <c r="I21" s="58">
        <f t="shared" si="0"/>
        <v>1018.5358333333334</v>
      </c>
      <c r="J21" s="58">
        <f t="shared" si="5"/>
        <v>51.5</v>
      </c>
      <c r="K21" s="57">
        <f t="shared" si="6"/>
        <v>2309.5063916666668</v>
      </c>
      <c r="L21" s="55">
        <f t="shared" si="1"/>
        <v>40.749716986301372</v>
      </c>
      <c r="M21" s="55">
        <f t="shared" si="2"/>
        <v>33.486109589041099</v>
      </c>
      <c r="N21" s="55">
        <f t="shared" si="7"/>
        <v>1.6931506849315068</v>
      </c>
      <c r="O21" s="56">
        <f t="shared" si="8"/>
        <v>75.928977260273982</v>
      </c>
    </row>
    <row r="22" spans="1:15" ht="14.1" customHeight="1" x14ac:dyDescent="0.2">
      <c r="A22" s="11"/>
      <c r="B22" s="11"/>
      <c r="C22" s="11">
        <v>8</v>
      </c>
      <c r="D22" s="59">
        <f t="shared" si="9"/>
        <v>15242.4148</v>
      </c>
      <c r="E22" s="59">
        <f t="shared" si="3"/>
        <v>12222.43</v>
      </c>
      <c r="F22" s="54">
        <f>IF($F$9="A",Data!$N$6,IF($F$9="B",Data!$N$7,IF($F$9="C",Data!$N$8,IF($F$9="D",Data!$N$9,0))))</f>
        <v>618</v>
      </c>
      <c r="G22" s="57">
        <f t="shared" si="4"/>
        <v>28082.844799999999</v>
      </c>
      <c r="H22" s="58">
        <f t="shared" si="0"/>
        <v>1270.2012333333334</v>
      </c>
      <c r="I22" s="58">
        <f t="shared" si="0"/>
        <v>1018.5358333333334</v>
      </c>
      <c r="J22" s="58">
        <f t="shared" si="5"/>
        <v>51.5</v>
      </c>
      <c r="K22" s="57">
        <f t="shared" si="6"/>
        <v>2340.2370666666666</v>
      </c>
      <c r="L22" s="55">
        <f t="shared" si="1"/>
        <v>41.760040547945209</v>
      </c>
      <c r="M22" s="55">
        <f t="shared" si="2"/>
        <v>33.486109589041099</v>
      </c>
      <c r="N22" s="55">
        <f t="shared" si="7"/>
        <v>1.6931506849315068</v>
      </c>
      <c r="O22" s="56">
        <f t="shared" si="8"/>
        <v>76.939300821917811</v>
      </c>
    </row>
    <row r="23" spans="1:15" ht="14.1" customHeight="1" x14ac:dyDescent="0.2">
      <c r="A23" s="11"/>
      <c r="B23" s="11"/>
      <c r="C23" s="11">
        <v>9</v>
      </c>
      <c r="D23" s="59">
        <f t="shared" si="9"/>
        <v>15611.1829</v>
      </c>
      <c r="E23" s="59">
        <f t="shared" si="3"/>
        <v>12222.43</v>
      </c>
      <c r="F23" s="54">
        <f>IF($F$9="A",Data!$N$6,IF($F$9="B",Data!$N$7,IF($F$9="C",Data!$N$8,IF($F$9="D",Data!$N$9,0))))</f>
        <v>618</v>
      </c>
      <c r="G23" s="57">
        <f t="shared" si="4"/>
        <v>28451.6129</v>
      </c>
      <c r="H23" s="58">
        <f t="shared" si="0"/>
        <v>1300.9319083333332</v>
      </c>
      <c r="I23" s="58">
        <f t="shared" si="0"/>
        <v>1018.5358333333334</v>
      </c>
      <c r="J23" s="58">
        <f t="shared" si="5"/>
        <v>51.5</v>
      </c>
      <c r="K23" s="57">
        <f t="shared" si="6"/>
        <v>2370.9677416666664</v>
      </c>
      <c r="L23" s="55">
        <f t="shared" si="1"/>
        <v>42.770364109589039</v>
      </c>
      <c r="M23" s="55">
        <f t="shared" si="2"/>
        <v>33.486109589041099</v>
      </c>
      <c r="N23" s="55">
        <f t="shared" si="7"/>
        <v>1.6931506849315068</v>
      </c>
      <c r="O23" s="56">
        <f t="shared" si="8"/>
        <v>77.949624383561655</v>
      </c>
    </row>
    <row r="24" spans="1:15" ht="14.1" customHeight="1" x14ac:dyDescent="0.2">
      <c r="A24" s="11"/>
      <c r="B24" s="11"/>
      <c r="C24" s="11">
        <v>10</v>
      </c>
      <c r="D24" s="59">
        <f t="shared" si="9"/>
        <v>15979.951000000001</v>
      </c>
      <c r="E24" s="59">
        <f t="shared" si="3"/>
        <v>12222.43</v>
      </c>
      <c r="F24" s="54">
        <f>IF($F$9="A",Data!$N$6,IF($F$9="B",Data!$N$7,IF($F$9="C",Data!$N$8,IF($F$9="D",Data!$N$9,0))))</f>
        <v>618</v>
      </c>
      <c r="G24" s="57">
        <f t="shared" si="4"/>
        <v>28820.381000000001</v>
      </c>
      <c r="H24" s="58">
        <f t="shared" si="0"/>
        <v>1331.6625833333335</v>
      </c>
      <c r="I24" s="58">
        <f t="shared" si="0"/>
        <v>1018.5358333333334</v>
      </c>
      <c r="J24" s="58">
        <f t="shared" si="5"/>
        <v>51.5</v>
      </c>
      <c r="K24" s="57">
        <f t="shared" si="6"/>
        <v>2401.6984166666671</v>
      </c>
      <c r="L24" s="55">
        <f t="shared" si="1"/>
        <v>43.780687671232876</v>
      </c>
      <c r="M24" s="55">
        <f t="shared" si="2"/>
        <v>33.486109589041099</v>
      </c>
      <c r="N24" s="55">
        <f t="shared" si="7"/>
        <v>1.6931506849315068</v>
      </c>
      <c r="O24" s="56">
        <f t="shared" si="8"/>
        <v>78.959947945205485</v>
      </c>
    </row>
    <row r="25" spans="1:15" ht="14.1" customHeight="1" x14ac:dyDescent="0.2">
      <c r="A25" s="11"/>
      <c r="B25" s="11"/>
      <c r="C25" s="11">
        <v>11</v>
      </c>
      <c r="D25" s="59">
        <f t="shared" si="9"/>
        <v>16348.7191</v>
      </c>
      <c r="E25" s="59">
        <f t="shared" si="3"/>
        <v>12222.43</v>
      </c>
      <c r="F25" s="54">
        <f>IF($F$9="A",Data!$N$6,IF($F$9="B",Data!$N$7,IF($F$9="C",Data!$N$8,IF($F$9="D",Data!$N$9,0))))</f>
        <v>618</v>
      </c>
      <c r="G25" s="57">
        <f t="shared" si="4"/>
        <v>29189.149100000002</v>
      </c>
      <c r="H25" s="58">
        <f t="shared" si="0"/>
        <v>1362.3932583333333</v>
      </c>
      <c r="I25" s="58">
        <f t="shared" si="0"/>
        <v>1018.5358333333334</v>
      </c>
      <c r="J25" s="58">
        <f t="shared" si="5"/>
        <v>51.5</v>
      </c>
      <c r="K25" s="57">
        <f t="shared" si="6"/>
        <v>2432.4290916666669</v>
      </c>
      <c r="L25" s="55">
        <f t="shared" si="1"/>
        <v>44.791011232876713</v>
      </c>
      <c r="M25" s="55">
        <f t="shared" si="2"/>
        <v>33.486109589041099</v>
      </c>
      <c r="N25" s="55">
        <f t="shared" si="7"/>
        <v>1.6931506849315068</v>
      </c>
      <c r="O25" s="56">
        <f t="shared" si="8"/>
        <v>79.970271506849315</v>
      </c>
    </row>
    <row r="26" spans="1:15" ht="14.1" customHeight="1" x14ac:dyDescent="0.2">
      <c r="A26" s="11"/>
      <c r="B26" s="11"/>
      <c r="C26" s="11">
        <v>12</v>
      </c>
      <c r="D26" s="59">
        <f t="shared" si="9"/>
        <v>16717.4872</v>
      </c>
      <c r="E26" s="59">
        <f t="shared" si="3"/>
        <v>12222.43</v>
      </c>
      <c r="F26" s="54">
        <f>IF($F$9="A",Data!$N$6,IF($F$9="B",Data!$N$7,IF($F$9="C",Data!$N$8,IF($F$9="D",Data!$N$9,0))))</f>
        <v>618</v>
      </c>
      <c r="G26" s="57">
        <f t="shared" si="4"/>
        <v>29557.9172</v>
      </c>
      <c r="H26" s="58">
        <f t="shared" si="0"/>
        <v>1393.1239333333333</v>
      </c>
      <c r="I26" s="58">
        <f t="shared" si="0"/>
        <v>1018.5358333333334</v>
      </c>
      <c r="J26" s="58">
        <f t="shared" si="5"/>
        <v>51.5</v>
      </c>
      <c r="K26" s="57">
        <f t="shared" si="6"/>
        <v>2463.1597666666667</v>
      </c>
      <c r="L26" s="55">
        <f t="shared" si="1"/>
        <v>45.80133479452055</v>
      </c>
      <c r="M26" s="55">
        <f t="shared" si="2"/>
        <v>33.486109589041099</v>
      </c>
      <c r="N26" s="55">
        <f t="shared" si="7"/>
        <v>1.6931506849315068</v>
      </c>
      <c r="O26" s="56">
        <f t="shared" si="8"/>
        <v>80.980595068493159</v>
      </c>
    </row>
    <row r="27" spans="1:15" ht="14.1" customHeight="1" x14ac:dyDescent="0.2">
      <c r="A27" s="11"/>
      <c r="B27" s="11"/>
      <c r="C27" s="11">
        <v>13</v>
      </c>
      <c r="D27" s="59">
        <f t="shared" si="9"/>
        <v>17086.255300000001</v>
      </c>
      <c r="E27" s="59">
        <f t="shared" si="3"/>
        <v>12222.43</v>
      </c>
      <c r="F27" s="54">
        <f>IF($F$9="A",Data!$N$6,IF($F$9="B",Data!$N$7,IF($F$9="C",Data!$N$8,IF($F$9="D",Data!$N$9,0))))</f>
        <v>618</v>
      </c>
      <c r="G27" s="57">
        <f t="shared" si="4"/>
        <v>29926.685300000001</v>
      </c>
      <c r="H27" s="58">
        <f t="shared" si="0"/>
        <v>1423.8546083333333</v>
      </c>
      <c r="I27" s="58">
        <f t="shared" si="0"/>
        <v>1018.5358333333334</v>
      </c>
      <c r="J27" s="58">
        <f t="shared" si="5"/>
        <v>51.5</v>
      </c>
      <c r="K27" s="57">
        <f t="shared" si="6"/>
        <v>2493.8904416666664</v>
      </c>
      <c r="L27" s="55">
        <f t="shared" si="1"/>
        <v>46.811658356164386</v>
      </c>
      <c r="M27" s="55">
        <f t="shared" si="2"/>
        <v>33.486109589041099</v>
      </c>
      <c r="N27" s="55">
        <f t="shared" si="7"/>
        <v>1.6931506849315068</v>
      </c>
      <c r="O27" s="56">
        <f t="shared" si="8"/>
        <v>81.990918630137003</v>
      </c>
    </row>
    <row r="28" spans="1:15" ht="14.1" customHeight="1" x14ac:dyDescent="0.2">
      <c r="A28" s="11"/>
      <c r="B28" s="11"/>
      <c r="C28" s="11">
        <v>14</v>
      </c>
      <c r="D28" s="59">
        <f t="shared" si="9"/>
        <v>17455.023399999998</v>
      </c>
      <c r="E28" s="59">
        <f t="shared" si="3"/>
        <v>12222.43</v>
      </c>
      <c r="F28" s="54">
        <f>IF($F$9="A",Data!$N$6,IF($F$9="B",Data!$N$7,IF($F$9="C",Data!$N$8,IF($F$9="D",Data!$N$9,0))))</f>
        <v>618</v>
      </c>
      <c r="G28" s="57">
        <f t="shared" si="4"/>
        <v>30295.453399999999</v>
      </c>
      <c r="H28" s="58">
        <f t="shared" si="0"/>
        <v>1454.5852833333331</v>
      </c>
      <c r="I28" s="58">
        <f t="shared" si="0"/>
        <v>1018.5358333333334</v>
      </c>
      <c r="J28" s="58">
        <f t="shared" si="5"/>
        <v>51.5</v>
      </c>
      <c r="K28" s="57">
        <f t="shared" si="6"/>
        <v>2524.6211166666662</v>
      </c>
      <c r="L28" s="55">
        <f t="shared" si="1"/>
        <v>47.821981917808216</v>
      </c>
      <c r="M28" s="55">
        <f t="shared" si="2"/>
        <v>33.486109589041099</v>
      </c>
      <c r="N28" s="55">
        <f t="shared" si="7"/>
        <v>1.6931506849315068</v>
      </c>
      <c r="O28" s="56">
        <f t="shared" si="8"/>
        <v>83.001242191780818</v>
      </c>
    </row>
    <row r="29" spans="1:15" ht="14.1" customHeight="1" x14ac:dyDescent="0.2">
      <c r="A29" s="11"/>
      <c r="B29" s="11"/>
      <c r="C29" s="11">
        <v>15</v>
      </c>
      <c r="D29" s="59">
        <f t="shared" si="9"/>
        <v>17823.791499999999</v>
      </c>
      <c r="E29" s="59">
        <f t="shared" si="3"/>
        <v>12222.43</v>
      </c>
      <c r="F29" s="54">
        <f>IF($F$9="A",Data!$N$6,IF($F$9="B",Data!$N$7,IF($F$9="C",Data!$N$8,IF($F$9="D",Data!$N$9,0))))</f>
        <v>618</v>
      </c>
      <c r="G29" s="57">
        <f t="shared" si="4"/>
        <v>30664.2215</v>
      </c>
      <c r="H29" s="58">
        <f t="shared" si="0"/>
        <v>1485.3159583333334</v>
      </c>
      <c r="I29" s="58">
        <f t="shared" si="0"/>
        <v>1018.5358333333334</v>
      </c>
      <c r="J29" s="58">
        <f t="shared" si="5"/>
        <v>51.5</v>
      </c>
      <c r="K29" s="57">
        <f t="shared" si="6"/>
        <v>2555.3517916666669</v>
      </c>
      <c r="L29" s="55">
        <f t="shared" si="1"/>
        <v>48.832305479452053</v>
      </c>
      <c r="M29" s="55">
        <f t="shared" si="2"/>
        <v>33.486109589041099</v>
      </c>
      <c r="N29" s="55">
        <f t="shared" si="7"/>
        <v>1.6931506849315068</v>
      </c>
      <c r="O29" s="56">
        <f t="shared" si="8"/>
        <v>84.011565753424662</v>
      </c>
    </row>
    <row r="30" spans="1:15" ht="14.1" customHeight="1" x14ac:dyDescent="0.2">
      <c r="A30" s="11"/>
      <c r="B30" s="11"/>
      <c r="C30" s="11">
        <v>16</v>
      </c>
      <c r="D30" s="59">
        <f t="shared" si="9"/>
        <v>18192.559600000001</v>
      </c>
      <c r="E30" s="59">
        <f t="shared" si="3"/>
        <v>12222.43</v>
      </c>
      <c r="F30" s="54">
        <f>IF($F$9="A",Data!$N$6,IF($F$9="B",Data!$N$7,IF($F$9="C",Data!$N$8,IF($F$9="D",Data!$N$9,0))))</f>
        <v>618</v>
      </c>
      <c r="G30" s="57">
        <f t="shared" si="4"/>
        <v>31032.989600000001</v>
      </c>
      <c r="H30" s="58">
        <f t="shared" si="0"/>
        <v>1516.0466333333334</v>
      </c>
      <c r="I30" s="58">
        <f t="shared" si="0"/>
        <v>1018.5358333333334</v>
      </c>
      <c r="J30" s="58">
        <f t="shared" si="5"/>
        <v>51.5</v>
      </c>
      <c r="K30" s="57">
        <f t="shared" si="6"/>
        <v>2586.0824666666667</v>
      </c>
      <c r="L30" s="55">
        <f t="shared" si="1"/>
        <v>49.84262904109589</v>
      </c>
      <c r="M30" s="55">
        <f t="shared" si="2"/>
        <v>33.486109589041099</v>
      </c>
      <c r="N30" s="55">
        <f t="shared" si="7"/>
        <v>1.6931506849315068</v>
      </c>
      <c r="O30" s="56">
        <f t="shared" si="8"/>
        <v>85.021889315068506</v>
      </c>
    </row>
    <row r="31" spans="1:15" ht="14.1" customHeight="1" x14ac:dyDescent="0.2">
      <c r="A31" s="11"/>
      <c r="B31" s="11"/>
      <c r="C31" s="11">
        <v>17</v>
      </c>
      <c r="D31" s="59">
        <f t="shared" si="9"/>
        <v>18561.327700000002</v>
      </c>
      <c r="E31" s="59">
        <f t="shared" si="3"/>
        <v>12222.43</v>
      </c>
      <c r="F31" s="54">
        <f>IF($F$9="A",Data!$N$6,IF($F$9="B",Data!$N$7,IF($F$9="C",Data!$N$8,IF($F$9="D",Data!$N$9,0))))</f>
        <v>618</v>
      </c>
      <c r="G31" s="57">
        <f t="shared" si="4"/>
        <v>31401.757700000002</v>
      </c>
      <c r="H31" s="58">
        <f t="shared" si="0"/>
        <v>1546.7773083333334</v>
      </c>
      <c r="I31" s="58">
        <f t="shared" si="0"/>
        <v>1018.5358333333334</v>
      </c>
      <c r="J31" s="58">
        <f t="shared" si="5"/>
        <v>51.5</v>
      </c>
      <c r="K31" s="57">
        <f t="shared" si="6"/>
        <v>2616.8131416666665</v>
      </c>
      <c r="L31" s="55">
        <f t="shared" si="1"/>
        <v>50.852952602739734</v>
      </c>
      <c r="M31" s="55">
        <f t="shared" si="2"/>
        <v>33.486109589041099</v>
      </c>
      <c r="N31" s="55">
        <f t="shared" si="7"/>
        <v>1.6931506849315068</v>
      </c>
      <c r="O31" s="56">
        <f t="shared" si="8"/>
        <v>86.03221287671235</v>
      </c>
    </row>
    <row r="32" spans="1:15" ht="14.1" customHeight="1" x14ac:dyDescent="0.2">
      <c r="A32" s="11"/>
      <c r="B32" s="11"/>
      <c r="C32" s="11">
        <v>18</v>
      </c>
      <c r="D32" s="59">
        <f t="shared" si="9"/>
        <v>18930.095800000003</v>
      </c>
      <c r="E32" s="59">
        <f t="shared" si="3"/>
        <v>12222.43</v>
      </c>
      <c r="F32" s="54">
        <f>IF($F$9="A",Data!$N$6,IF($F$9="B",Data!$N$7,IF($F$9="C",Data!$N$8,IF($F$9="D",Data!$N$9,0))))</f>
        <v>618</v>
      </c>
      <c r="G32" s="57">
        <f t="shared" si="4"/>
        <v>31770.525800000003</v>
      </c>
      <c r="H32" s="58">
        <f t="shared" si="0"/>
        <v>1577.5079833333336</v>
      </c>
      <c r="I32" s="58">
        <f t="shared" si="0"/>
        <v>1018.5358333333334</v>
      </c>
      <c r="J32" s="58">
        <f t="shared" si="5"/>
        <v>51.5</v>
      </c>
      <c r="K32" s="57">
        <f t="shared" si="6"/>
        <v>2647.5438166666672</v>
      </c>
      <c r="L32" s="55">
        <f t="shared" si="1"/>
        <v>51.863276164383571</v>
      </c>
      <c r="M32" s="55">
        <f t="shared" si="2"/>
        <v>33.486109589041099</v>
      </c>
      <c r="N32" s="55">
        <f t="shared" si="7"/>
        <v>1.6931506849315068</v>
      </c>
      <c r="O32" s="56">
        <f t="shared" si="8"/>
        <v>87.04253643835618</v>
      </c>
    </row>
    <row r="33" spans="1:15" ht="14.1" customHeight="1" x14ac:dyDescent="0.2">
      <c r="A33" s="11"/>
      <c r="B33" s="11"/>
      <c r="C33" s="11">
        <v>19</v>
      </c>
      <c r="D33" s="59">
        <f t="shared" si="9"/>
        <v>19298.8639</v>
      </c>
      <c r="E33" s="59">
        <f t="shared" si="3"/>
        <v>12222.43</v>
      </c>
      <c r="F33" s="54">
        <f>IF($F$9="A",Data!$N$6,IF($F$9="B",Data!$N$7,IF($F$9="C",Data!$N$8,IF($F$9="D",Data!$N$9,0))))</f>
        <v>618</v>
      </c>
      <c r="G33" s="57">
        <f t="shared" si="4"/>
        <v>32139.293900000001</v>
      </c>
      <c r="H33" s="58">
        <f t="shared" si="0"/>
        <v>1608.2386583333334</v>
      </c>
      <c r="I33" s="58">
        <f t="shared" si="0"/>
        <v>1018.5358333333334</v>
      </c>
      <c r="J33" s="58">
        <f t="shared" si="5"/>
        <v>51.5</v>
      </c>
      <c r="K33" s="57">
        <f t="shared" si="6"/>
        <v>2678.274491666667</v>
      </c>
      <c r="L33" s="55">
        <f t="shared" si="1"/>
        <v>52.8735997260274</v>
      </c>
      <c r="M33" s="55">
        <f t="shared" si="2"/>
        <v>33.486109589041099</v>
      </c>
      <c r="N33" s="55">
        <f t="shared" si="7"/>
        <v>1.6931506849315068</v>
      </c>
      <c r="O33" s="56">
        <f t="shared" si="8"/>
        <v>88.05286000000001</v>
      </c>
    </row>
    <row r="34" spans="1:15" ht="14.1" customHeight="1" x14ac:dyDescent="0.2">
      <c r="A34" s="11"/>
      <c r="B34" s="11"/>
      <c r="C34" s="11">
        <v>20</v>
      </c>
      <c r="D34" s="59">
        <f t="shared" si="9"/>
        <v>19667.632000000001</v>
      </c>
      <c r="E34" s="59">
        <f t="shared" si="3"/>
        <v>12222.43</v>
      </c>
      <c r="F34" s="54">
        <f>IF($F$9="A",Data!$N$6,IF($F$9="B",Data!$N$7,IF($F$9="C",Data!$N$8,IF($F$9="D",Data!$N$9,0))))</f>
        <v>618</v>
      </c>
      <c r="G34" s="57">
        <f t="shared" si="4"/>
        <v>32508.062000000002</v>
      </c>
      <c r="H34" s="58">
        <f t="shared" si="0"/>
        <v>1638.9693333333335</v>
      </c>
      <c r="I34" s="58">
        <f t="shared" si="0"/>
        <v>1018.5358333333334</v>
      </c>
      <c r="J34" s="58">
        <f t="shared" si="5"/>
        <v>51.5</v>
      </c>
      <c r="K34" s="57">
        <f t="shared" si="6"/>
        <v>2709.0051666666668</v>
      </c>
      <c r="L34" s="55">
        <f t="shared" si="1"/>
        <v>53.883923287671237</v>
      </c>
      <c r="M34" s="55">
        <f t="shared" si="2"/>
        <v>33.486109589041099</v>
      </c>
      <c r="N34" s="55">
        <f t="shared" si="7"/>
        <v>1.6931506849315068</v>
      </c>
      <c r="O34" s="56">
        <f t="shared" si="8"/>
        <v>89.063183561643854</v>
      </c>
    </row>
    <row r="35" spans="1:15" ht="14.1" customHeight="1" x14ac:dyDescent="0.2">
      <c r="A35" s="11"/>
      <c r="B35" s="11"/>
      <c r="C35" s="11">
        <v>21</v>
      </c>
      <c r="D35" s="59">
        <f t="shared" si="9"/>
        <v>20036.400099999999</v>
      </c>
      <c r="E35" s="59">
        <f t="shared" si="3"/>
        <v>12222.43</v>
      </c>
      <c r="F35" s="54">
        <f>IF($F$9="A",Data!$N$6,IF($F$9="B",Data!$N$7,IF($F$9="C",Data!$N$8,IF($F$9="D",Data!$N$9,0))))</f>
        <v>618</v>
      </c>
      <c r="G35" s="57">
        <f t="shared" si="4"/>
        <v>32876.830099999999</v>
      </c>
      <c r="H35" s="58">
        <f t="shared" si="0"/>
        <v>1669.7000083333332</v>
      </c>
      <c r="I35" s="58">
        <f t="shared" si="0"/>
        <v>1018.5358333333334</v>
      </c>
      <c r="J35" s="58">
        <f t="shared" si="5"/>
        <v>51.5</v>
      </c>
      <c r="K35" s="57">
        <f t="shared" si="6"/>
        <v>2739.7358416666666</v>
      </c>
      <c r="L35" s="55">
        <f t="shared" si="1"/>
        <v>54.894246849315067</v>
      </c>
      <c r="M35" s="55">
        <f t="shared" si="2"/>
        <v>33.486109589041099</v>
      </c>
      <c r="N35" s="55">
        <f t="shared" si="7"/>
        <v>1.6931506849315068</v>
      </c>
      <c r="O35" s="56">
        <f t="shared" si="8"/>
        <v>90.073507123287669</v>
      </c>
    </row>
    <row r="36" spans="1:15" ht="14.1" customHeight="1" x14ac:dyDescent="0.2">
      <c r="A36" s="11"/>
      <c r="B36" s="11"/>
      <c r="C36" s="11">
        <v>22</v>
      </c>
      <c r="D36" s="59">
        <f t="shared" si="9"/>
        <v>20405.1682</v>
      </c>
      <c r="E36" s="59">
        <f t="shared" si="3"/>
        <v>12222.43</v>
      </c>
      <c r="F36" s="54">
        <f>IF($F$9="A",Data!$N$6,IF($F$9="B",Data!$N$7,IF($F$9="C",Data!$N$8,IF($F$9="D",Data!$N$9,0))))</f>
        <v>618</v>
      </c>
      <c r="G36" s="57">
        <f t="shared" si="4"/>
        <v>33245.5982</v>
      </c>
      <c r="H36" s="58">
        <f t="shared" si="0"/>
        <v>1700.4306833333333</v>
      </c>
      <c r="I36" s="58">
        <f t="shared" si="0"/>
        <v>1018.5358333333334</v>
      </c>
      <c r="J36" s="58">
        <f t="shared" si="5"/>
        <v>51.5</v>
      </c>
      <c r="K36" s="57">
        <f t="shared" si="6"/>
        <v>2770.4665166666664</v>
      </c>
      <c r="L36" s="55">
        <f t="shared" si="1"/>
        <v>55.904570410958904</v>
      </c>
      <c r="M36" s="55">
        <f t="shared" si="2"/>
        <v>33.486109589041099</v>
      </c>
      <c r="N36" s="55">
        <f t="shared" si="7"/>
        <v>1.6931506849315068</v>
      </c>
      <c r="O36" s="56">
        <f t="shared" si="8"/>
        <v>91.083830684931513</v>
      </c>
    </row>
    <row r="37" spans="1:15" ht="14.1" customHeight="1" x14ac:dyDescent="0.2">
      <c r="A37" s="11"/>
      <c r="B37" s="11"/>
      <c r="C37" s="11">
        <v>23</v>
      </c>
      <c r="D37" s="59">
        <f t="shared" si="9"/>
        <v>20773.936300000001</v>
      </c>
      <c r="E37" s="59">
        <f t="shared" si="3"/>
        <v>12222.43</v>
      </c>
      <c r="F37" s="54">
        <f>IF($F$9="A",Data!$N$6,IF($F$9="B",Data!$N$7,IF($F$9="C",Data!$N$8,IF($F$9="D",Data!$N$9,0))))</f>
        <v>618</v>
      </c>
      <c r="G37" s="57">
        <f t="shared" si="4"/>
        <v>33614.366300000002</v>
      </c>
      <c r="H37" s="58">
        <f t="shared" si="0"/>
        <v>1731.1613583333335</v>
      </c>
      <c r="I37" s="58">
        <f t="shared" si="0"/>
        <v>1018.5358333333334</v>
      </c>
      <c r="J37" s="58">
        <f t="shared" si="5"/>
        <v>51.5</v>
      </c>
      <c r="K37" s="57">
        <f t="shared" si="6"/>
        <v>2801.1971916666671</v>
      </c>
      <c r="L37" s="55">
        <f t="shared" si="1"/>
        <v>56.914893972602741</v>
      </c>
      <c r="M37" s="55">
        <f t="shared" si="2"/>
        <v>33.486109589041099</v>
      </c>
      <c r="N37" s="55">
        <f t="shared" si="7"/>
        <v>1.6931506849315068</v>
      </c>
      <c r="O37" s="56">
        <f t="shared" si="8"/>
        <v>92.094154246575357</v>
      </c>
    </row>
    <row r="38" spans="1:15" ht="14.1" customHeight="1" x14ac:dyDescent="0.2">
      <c r="A38" s="11"/>
      <c r="B38" s="11"/>
      <c r="C38" s="11">
        <v>24</v>
      </c>
      <c r="D38" s="59">
        <f t="shared" si="9"/>
        <v>21142.704400000002</v>
      </c>
      <c r="E38" s="59">
        <f t="shared" si="3"/>
        <v>12222.43</v>
      </c>
      <c r="F38" s="54">
        <f>IF($F$9="A",Data!$N$6,IF($F$9="B",Data!$N$7,IF($F$9="C",Data!$N$8,IF($F$9="D",Data!$N$9,0))))</f>
        <v>618</v>
      </c>
      <c r="G38" s="57">
        <f t="shared" si="4"/>
        <v>33983.134400000003</v>
      </c>
      <c r="H38" s="58">
        <f t="shared" si="0"/>
        <v>1761.8920333333335</v>
      </c>
      <c r="I38" s="58">
        <f t="shared" si="0"/>
        <v>1018.5358333333334</v>
      </c>
      <c r="J38" s="58">
        <f t="shared" si="5"/>
        <v>51.5</v>
      </c>
      <c r="K38" s="57">
        <f t="shared" si="6"/>
        <v>2831.9278666666669</v>
      </c>
      <c r="L38" s="55">
        <f t="shared" si="1"/>
        <v>57.925217534246585</v>
      </c>
      <c r="M38" s="55">
        <f t="shared" si="2"/>
        <v>33.486109589041099</v>
      </c>
      <c r="N38" s="55">
        <f t="shared" si="7"/>
        <v>1.6931506849315068</v>
      </c>
      <c r="O38" s="56">
        <f t="shared" si="8"/>
        <v>93.104477808219201</v>
      </c>
    </row>
    <row r="39" spans="1:15" ht="14.1" customHeight="1" x14ac:dyDescent="0.2">
      <c r="A39" s="11"/>
      <c r="B39" s="11"/>
      <c r="C39" s="11">
        <v>25</v>
      </c>
      <c r="D39" s="59">
        <f t="shared" si="9"/>
        <v>21511.4725</v>
      </c>
      <c r="E39" s="59">
        <f t="shared" si="3"/>
        <v>12222.43</v>
      </c>
      <c r="F39" s="54">
        <f>IF($F$9="A",Data!$N$6,IF($F$9="B",Data!$N$7,IF($F$9="C",Data!$N$8,IF($F$9="D",Data!$N$9,0))))</f>
        <v>618</v>
      </c>
      <c r="G39" s="57">
        <f t="shared" si="4"/>
        <v>34351.902499999997</v>
      </c>
      <c r="H39" s="58">
        <f t="shared" si="0"/>
        <v>1792.6227083333333</v>
      </c>
      <c r="I39" s="58">
        <f t="shared" si="0"/>
        <v>1018.5358333333334</v>
      </c>
      <c r="J39" s="58">
        <f t="shared" si="5"/>
        <v>51.5</v>
      </c>
      <c r="K39" s="57">
        <f t="shared" si="6"/>
        <v>2862.6585416666667</v>
      </c>
      <c r="L39" s="55">
        <f t="shared" si="1"/>
        <v>58.935541095890407</v>
      </c>
      <c r="M39" s="55">
        <f t="shared" si="2"/>
        <v>33.486109589041099</v>
      </c>
      <c r="N39" s="55">
        <f t="shared" si="7"/>
        <v>1.6931506849315068</v>
      </c>
      <c r="O39" s="56">
        <f t="shared" si="8"/>
        <v>94.114801369863017</v>
      </c>
    </row>
    <row r="40" spans="1:15" ht="14.1" customHeight="1" x14ac:dyDescent="0.2">
      <c r="A40" s="11"/>
      <c r="B40" s="11"/>
      <c r="C40" s="11">
        <v>26</v>
      </c>
      <c r="D40" s="59">
        <f t="shared" si="9"/>
        <v>21880.240600000001</v>
      </c>
      <c r="E40" s="59">
        <f t="shared" si="3"/>
        <v>12222.43</v>
      </c>
      <c r="F40" s="54">
        <f>IF($F$9="A",Data!$N$6,IF($F$9="B",Data!$N$7,IF($F$9="C",Data!$N$8,IF($F$9="D",Data!$N$9,0))))</f>
        <v>618</v>
      </c>
      <c r="G40" s="57">
        <f t="shared" si="4"/>
        <v>34720.670599999998</v>
      </c>
      <c r="H40" s="58">
        <f t="shared" si="0"/>
        <v>1823.3533833333333</v>
      </c>
      <c r="I40" s="58">
        <f t="shared" si="0"/>
        <v>1018.5358333333334</v>
      </c>
      <c r="J40" s="58">
        <f t="shared" si="5"/>
        <v>51.5</v>
      </c>
      <c r="K40" s="57">
        <f t="shared" si="6"/>
        <v>2893.3892166666665</v>
      </c>
      <c r="L40" s="55">
        <f t="shared" si="1"/>
        <v>59.945864657534251</v>
      </c>
      <c r="M40" s="55">
        <f t="shared" si="2"/>
        <v>33.486109589041099</v>
      </c>
      <c r="N40" s="55">
        <f t="shared" si="7"/>
        <v>1.6931506849315068</v>
      </c>
      <c r="O40" s="56">
        <f t="shared" si="8"/>
        <v>95.125124931506861</v>
      </c>
    </row>
    <row r="41" spans="1:15" ht="14.1" customHeight="1" x14ac:dyDescent="0.2">
      <c r="A41" s="11"/>
      <c r="B41" s="11"/>
      <c r="C41" s="11">
        <v>27</v>
      </c>
      <c r="D41" s="59">
        <f t="shared" si="9"/>
        <v>22249.008699999998</v>
      </c>
      <c r="E41" s="59">
        <f t="shared" si="3"/>
        <v>12222.43</v>
      </c>
      <c r="F41" s="54">
        <f>IF($F$9="A",Data!$N$6,IF($F$9="B",Data!$N$7,IF($F$9="C",Data!$N$8,IF($F$9="D",Data!$N$9,0))))</f>
        <v>618</v>
      </c>
      <c r="G41" s="57">
        <f t="shared" si="4"/>
        <v>35089.438699999999</v>
      </c>
      <c r="H41" s="58">
        <f t="shared" si="0"/>
        <v>1854.0840583333331</v>
      </c>
      <c r="I41" s="58">
        <f t="shared" si="0"/>
        <v>1018.5358333333334</v>
      </c>
      <c r="J41" s="58">
        <f t="shared" si="5"/>
        <v>51.5</v>
      </c>
      <c r="K41" s="57">
        <f t="shared" si="6"/>
        <v>2924.1198916666663</v>
      </c>
      <c r="L41" s="55">
        <f t="shared" si="1"/>
        <v>60.956188219178081</v>
      </c>
      <c r="M41" s="55">
        <f t="shared" si="2"/>
        <v>33.486109589041099</v>
      </c>
      <c r="N41" s="55">
        <f t="shared" si="7"/>
        <v>1.6931506849315068</v>
      </c>
      <c r="O41" s="56">
        <f t="shared" si="8"/>
        <v>96.13544849315069</v>
      </c>
    </row>
    <row r="42" spans="1:15" ht="14.1" customHeight="1" x14ac:dyDescent="0.2">
      <c r="A42" s="11"/>
      <c r="B42" s="11"/>
      <c r="C42" s="11">
        <v>28</v>
      </c>
      <c r="D42" s="59">
        <f t="shared" si="9"/>
        <v>22617.7768</v>
      </c>
      <c r="E42" s="59">
        <f t="shared" si="3"/>
        <v>12222.43</v>
      </c>
      <c r="F42" s="54">
        <f>IF($F$9="A",Data!$N$6,IF($F$9="B",Data!$N$7,IF($F$9="C",Data!$N$8,IF($F$9="D",Data!$N$9,0))))</f>
        <v>618</v>
      </c>
      <c r="G42" s="57">
        <f t="shared" si="4"/>
        <v>35458.2068</v>
      </c>
      <c r="H42" s="58">
        <f t="shared" si="0"/>
        <v>1884.8147333333334</v>
      </c>
      <c r="I42" s="58">
        <f t="shared" si="0"/>
        <v>1018.5358333333334</v>
      </c>
      <c r="J42" s="58">
        <f t="shared" si="5"/>
        <v>51.5</v>
      </c>
      <c r="K42" s="57">
        <f t="shared" si="6"/>
        <v>2954.850566666667</v>
      </c>
      <c r="L42" s="55">
        <f t="shared" si="1"/>
        <v>61.966511780821918</v>
      </c>
      <c r="M42" s="55">
        <f t="shared" si="2"/>
        <v>33.486109589041099</v>
      </c>
      <c r="N42" s="55">
        <f t="shared" si="7"/>
        <v>1.6931506849315068</v>
      </c>
      <c r="O42" s="56">
        <f t="shared" si="8"/>
        <v>97.14577205479452</v>
      </c>
    </row>
    <row r="43" spans="1:15" ht="14.1" customHeight="1" x14ac:dyDescent="0.2">
      <c r="A43" s="11"/>
      <c r="B43" s="11"/>
      <c r="C43" s="11">
        <v>29</v>
      </c>
      <c r="D43" s="59">
        <f t="shared" si="9"/>
        <v>22986.544900000001</v>
      </c>
      <c r="E43" s="59">
        <f t="shared" si="3"/>
        <v>12222.43</v>
      </c>
      <c r="F43" s="54">
        <f>IF($F$9="A",Data!$N$6,IF($F$9="B",Data!$N$7,IF($F$9="C",Data!$N$8,IF($F$9="D",Data!$N$9,0))))</f>
        <v>618</v>
      </c>
      <c r="G43" s="57">
        <f t="shared" si="4"/>
        <v>35826.974900000001</v>
      </c>
      <c r="H43" s="58">
        <f t="shared" si="0"/>
        <v>1915.5454083333334</v>
      </c>
      <c r="I43" s="58">
        <f t="shared" si="0"/>
        <v>1018.5358333333334</v>
      </c>
      <c r="J43" s="58">
        <f t="shared" si="5"/>
        <v>51.5</v>
      </c>
      <c r="K43" s="57">
        <f t="shared" si="6"/>
        <v>2985.5812416666668</v>
      </c>
      <c r="L43" s="55">
        <f t="shared" si="1"/>
        <v>62.976835342465755</v>
      </c>
      <c r="M43" s="55">
        <f t="shared" si="2"/>
        <v>33.486109589041099</v>
      </c>
      <c r="N43" s="55">
        <f t="shared" si="7"/>
        <v>1.6931506849315068</v>
      </c>
      <c r="O43" s="56">
        <f t="shared" si="8"/>
        <v>98.156095616438364</v>
      </c>
    </row>
    <row r="44" spans="1:15" ht="14.1" customHeight="1" x14ac:dyDescent="0.2">
      <c r="A44" s="11"/>
      <c r="B44" s="11"/>
      <c r="C44" s="11">
        <v>30</v>
      </c>
      <c r="D44" s="59">
        <f t="shared" si="9"/>
        <v>23355.313000000002</v>
      </c>
      <c r="E44" s="59">
        <f t="shared" si="3"/>
        <v>12222.43</v>
      </c>
      <c r="F44" s="54">
        <f>IF($F$9="A",Data!$N$6,IF($F$9="B",Data!$N$7,IF($F$9="C",Data!$N$8,IF($F$9="D",Data!$N$9,0))))</f>
        <v>618</v>
      </c>
      <c r="G44" s="57">
        <f t="shared" si="4"/>
        <v>36195.743000000002</v>
      </c>
      <c r="H44" s="58">
        <f t="shared" si="0"/>
        <v>1946.2760833333334</v>
      </c>
      <c r="I44" s="58">
        <f t="shared" si="0"/>
        <v>1018.5358333333334</v>
      </c>
      <c r="J44" s="58">
        <f t="shared" si="5"/>
        <v>51.5</v>
      </c>
      <c r="K44" s="57">
        <f t="shared" si="6"/>
        <v>3016.3119166666665</v>
      </c>
      <c r="L44" s="55">
        <f t="shared" si="1"/>
        <v>63.987158904109592</v>
      </c>
      <c r="M44" s="55">
        <f t="shared" si="2"/>
        <v>33.486109589041099</v>
      </c>
      <c r="N44" s="55">
        <f t="shared" si="7"/>
        <v>1.6931506849315068</v>
      </c>
      <c r="O44" s="56">
        <f t="shared" si="8"/>
        <v>99.166419178082208</v>
      </c>
    </row>
    <row r="45" spans="1:15" ht="14.1" customHeight="1" x14ac:dyDescent="0.2">
      <c r="A45" s="11"/>
      <c r="B45" s="11"/>
      <c r="C45" s="11">
        <v>31</v>
      </c>
      <c r="D45" s="59">
        <f t="shared" si="9"/>
        <v>23724.081100000003</v>
      </c>
      <c r="E45" s="59">
        <f t="shared" si="3"/>
        <v>12222.43</v>
      </c>
      <c r="F45" s="54">
        <f>IF($F$9="A",Data!$N$6,IF($F$9="B",Data!$N$7,IF($F$9="C",Data!$N$8,IF($F$9="D",Data!$N$9,0))))</f>
        <v>618</v>
      </c>
      <c r="G45" s="57">
        <f t="shared" si="4"/>
        <v>36564.511100000003</v>
      </c>
      <c r="H45" s="58">
        <f t="shared" si="0"/>
        <v>1977.0067583333337</v>
      </c>
      <c r="I45" s="58">
        <f t="shared" si="0"/>
        <v>1018.5358333333334</v>
      </c>
      <c r="J45" s="58">
        <f t="shared" si="5"/>
        <v>51.5</v>
      </c>
      <c r="K45" s="57">
        <f t="shared" si="6"/>
        <v>3047.0425916666672</v>
      </c>
      <c r="L45" s="55">
        <f t="shared" si="1"/>
        <v>64.997482465753436</v>
      </c>
      <c r="M45" s="55">
        <f t="shared" si="2"/>
        <v>33.486109589041099</v>
      </c>
      <c r="N45" s="55">
        <f t="shared" si="7"/>
        <v>1.6931506849315068</v>
      </c>
      <c r="O45" s="56">
        <f t="shared" si="8"/>
        <v>100.17674273972605</v>
      </c>
    </row>
    <row r="46" spans="1:15" ht="14.1" customHeight="1" x14ac:dyDescent="0.2">
      <c r="A46" s="11"/>
      <c r="B46" s="11"/>
      <c r="C46" s="11">
        <v>32</v>
      </c>
      <c r="D46" s="59">
        <f t="shared" si="9"/>
        <v>24092.849200000001</v>
      </c>
      <c r="E46" s="59">
        <f t="shared" si="3"/>
        <v>12222.43</v>
      </c>
      <c r="F46" s="54">
        <f>IF($F$9="A",Data!$N$6,IF($F$9="B",Data!$N$7,IF($F$9="C",Data!$N$8,IF($F$9="D",Data!$N$9,0))))</f>
        <v>618</v>
      </c>
      <c r="G46" s="57">
        <f t="shared" si="4"/>
        <v>36933.279200000004</v>
      </c>
      <c r="H46" s="58">
        <f t="shared" si="0"/>
        <v>2007.7374333333335</v>
      </c>
      <c r="I46" s="58">
        <f t="shared" si="0"/>
        <v>1018.5358333333334</v>
      </c>
      <c r="J46" s="58">
        <f t="shared" si="5"/>
        <v>51.5</v>
      </c>
      <c r="K46" s="57">
        <f t="shared" si="6"/>
        <v>3077.773266666667</v>
      </c>
      <c r="L46" s="55">
        <f t="shared" si="1"/>
        <v>66.007806027397265</v>
      </c>
      <c r="M46" s="55">
        <f t="shared" si="2"/>
        <v>33.486109589041099</v>
      </c>
      <c r="N46" s="55">
        <f t="shared" si="7"/>
        <v>1.6931506849315068</v>
      </c>
      <c r="O46" s="56">
        <f t="shared" si="8"/>
        <v>101.18706630136987</v>
      </c>
    </row>
    <row r="47" spans="1:15" ht="14.1" customHeight="1" x14ac:dyDescent="0.2">
      <c r="A47" s="11"/>
      <c r="B47" s="11"/>
      <c r="C47" s="11">
        <v>33</v>
      </c>
      <c r="D47" s="59">
        <f t="shared" si="9"/>
        <v>24461.617299999998</v>
      </c>
      <c r="E47" s="59">
        <f t="shared" si="3"/>
        <v>12222.43</v>
      </c>
      <c r="F47" s="54">
        <f>IF($F$9="A",Data!$N$6,IF($F$9="B",Data!$N$7,IF($F$9="C",Data!$N$8,IF($F$9="D",Data!$N$9,0))))</f>
        <v>618</v>
      </c>
      <c r="G47" s="57">
        <f t="shared" si="4"/>
        <v>37302.047299999998</v>
      </c>
      <c r="H47" s="58">
        <f t="shared" si="0"/>
        <v>2038.4681083333332</v>
      </c>
      <c r="I47" s="58">
        <f t="shared" si="0"/>
        <v>1018.5358333333334</v>
      </c>
      <c r="J47" s="58">
        <f t="shared" si="5"/>
        <v>51.5</v>
      </c>
      <c r="K47" s="57">
        <f t="shared" si="6"/>
        <v>3108.5039416666668</v>
      </c>
      <c r="L47" s="55">
        <f t="shared" si="1"/>
        <v>67.018129589041095</v>
      </c>
      <c r="M47" s="55">
        <f t="shared" si="2"/>
        <v>33.486109589041099</v>
      </c>
      <c r="N47" s="55">
        <f t="shared" si="7"/>
        <v>1.6931506849315068</v>
      </c>
      <c r="O47" s="56">
        <f t="shared" si="8"/>
        <v>102.19738986301371</v>
      </c>
    </row>
    <row r="48" spans="1:15" ht="14.1" customHeight="1" x14ac:dyDescent="0.2">
      <c r="A48" s="11"/>
      <c r="B48" s="11"/>
      <c r="C48" s="11">
        <v>34</v>
      </c>
      <c r="D48" s="59">
        <f t="shared" si="9"/>
        <v>24830.385399999999</v>
      </c>
      <c r="E48" s="59">
        <f t="shared" si="3"/>
        <v>12222.43</v>
      </c>
      <c r="F48" s="54">
        <f>IF($F$9="A",Data!$N$6,IF($F$9="B",Data!$N$7,IF($F$9="C",Data!$N$8,IF($F$9="D",Data!$N$9,0))))</f>
        <v>618</v>
      </c>
      <c r="G48" s="57">
        <f t="shared" si="4"/>
        <v>37670.815399999999</v>
      </c>
      <c r="H48" s="58">
        <f t="shared" si="0"/>
        <v>2069.1987833333333</v>
      </c>
      <c r="I48" s="58">
        <f t="shared" si="0"/>
        <v>1018.5358333333334</v>
      </c>
      <c r="J48" s="58">
        <f t="shared" si="5"/>
        <v>51.5</v>
      </c>
      <c r="K48" s="57">
        <f t="shared" si="6"/>
        <v>3139.2346166666666</v>
      </c>
      <c r="L48" s="55">
        <f t="shared" si="1"/>
        <v>68.028453150684925</v>
      </c>
      <c r="M48" s="55">
        <f t="shared" si="2"/>
        <v>33.486109589041099</v>
      </c>
      <c r="N48" s="55">
        <f t="shared" si="7"/>
        <v>1.6931506849315068</v>
      </c>
      <c r="O48" s="56">
        <f t="shared" si="8"/>
        <v>103.20771342465753</v>
      </c>
    </row>
    <row r="49" spans="1:15" ht="14.1" customHeight="1" x14ac:dyDescent="0.2">
      <c r="A49" s="11"/>
      <c r="B49" s="11"/>
      <c r="C49" s="11">
        <v>35</v>
      </c>
      <c r="D49" s="59">
        <f t="shared" si="9"/>
        <v>25199.1535</v>
      </c>
      <c r="E49" s="59">
        <f t="shared" si="3"/>
        <v>12222.43</v>
      </c>
      <c r="F49" s="54">
        <f>IF($F$9="A",Data!$N$6,IF($F$9="B",Data!$N$7,IF($F$9="C",Data!$N$8,IF($F$9="D",Data!$N$9,0))))</f>
        <v>618</v>
      </c>
      <c r="G49" s="57">
        <f t="shared" si="4"/>
        <v>38039.583500000001</v>
      </c>
      <c r="H49" s="58">
        <f t="shared" si="0"/>
        <v>2099.9294583333335</v>
      </c>
      <c r="I49" s="58">
        <f t="shared" si="0"/>
        <v>1018.5358333333334</v>
      </c>
      <c r="J49" s="58">
        <f t="shared" si="5"/>
        <v>51.5</v>
      </c>
      <c r="K49" s="57">
        <f t="shared" si="6"/>
        <v>3169.9652916666669</v>
      </c>
      <c r="L49" s="55">
        <f t="shared" si="1"/>
        <v>69.038776712328769</v>
      </c>
      <c r="M49" s="55">
        <f t="shared" si="2"/>
        <v>33.486109589041099</v>
      </c>
      <c r="N49" s="55">
        <f t="shared" si="7"/>
        <v>1.6931506849315068</v>
      </c>
      <c r="O49" s="56">
        <f t="shared" si="8"/>
        <v>104.21803698630137</v>
      </c>
    </row>
    <row r="50" spans="1:15" ht="14.1" customHeight="1" x14ac:dyDescent="0.2">
      <c r="A50" s="11"/>
      <c r="B50" s="11"/>
      <c r="C50" s="11">
        <v>36</v>
      </c>
      <c r="D50" s="59">
        <f t="shared" si="9"/>
        <v>25567.921600000001</v>
      </c>
      <c r="E50" s="59">
        <f t="shared" si="3"/>
        <v>12222.43</v>
      </c>
      <c r="F50" s="54">
        <f>IF($F$9="A",Data!$N$6,IF($F$9="B",Data!$N$7,IF($F$9="C",Data!$N$8,IF($F$9="D",Data!$N$9,0))))</f>
        <v>618</v>
      </c>
      <c r="G50" s="57">
        <f t="shared" si="4"/>
        <v>38408.351600000002</v>
      </c>
      <c r="H50" s="58">
        <f t="shared" si="0"/>
        <v>2130.6601333333333</v>
      </c>
      <c r="I50" s="58">
        <f t="shared" si="0"/>
        <v>1018.5358333333334</v>
      </c>
      <c r="J50" s="58">
        <f t="shared" si="5"/>
        <v>51.5</v>
      </c>
      <c r="K50" s="57">
        <f t="shared" si="6"/>
        <v>3200.6959666666667</v>
      </c>
      <c r="L50" s="55">
        <f t="shared" si="1"/>
        <v>70.049100273972613</v>
      </c>
      <c r="M50" s="55">
        <f t="shared" si="2"/>
        <v>33.486109589041099</v>
      </c>
      <c r="N50" s="55">
        <f t="shared" si="7"/>
        <v>1.6931506849315068</v>
      </c>
      <c r="O50" s="56">
        <f t="shared" si="8"/>
        <v>105.22836054794521</v>
      </c>
    </row>
    <row r="51" spans="1:15" ht="14.1" customHeight="1" x14ac:dyDescent="0.2">
      <c r="A51" s="11"/>
      <c r="B51" s="11"/>
      <c r="C51" s="11">
        <v>37</v>
      </c>
      <c r="D51" s="59">
        <f t="shared" si="9"/>
        <v>25936.689700000003</v>
      </c>
      <c r="E51" s="59">
        <f t="shared" si="3"/>
        <v>12222.43</v>
      </c>
      <c r="F51" s="54">
        <f>IF($F$9="A",Data!$N$6,IF($F$9="B",Data!$N$7,IF($F$9="C",Data!$N$8,IF($F$9="D",Data!$N$9,0))))</f>
        <v>618</v>
      </c>
      <c r="G51" s="57">
        <f t="shared" si="4"/>
        <v>38777.119700000003</v>
      </c>
      <c r="H51" s="58">
        <f t="shared" si="0"/>
        <v>2161.3908083333336</v>
      </c>
      <c r="I51" s="58">
        <f t="shared" si="0"/>
        <v>1018.5358333333334</v>
      </c>
      <c r="J51" s="58">
        <f t="shared" si="5"/>
        <v>51.5</v>
      </c>
      <c r="K51" s="57">
        <f t="shared" si="6"/>
        <v>3231.4266416666669</v>
      </c>
      <c r="L51" s="55">
        <f t="shared" si="1"/>
        <v>71.059423835616442</v>
      </c>
      <c r="M51" s="55">
        <f t="shared" si="2"/>
        <v>33.486109589041099</v>
      </c>
      <c r="N51" s="55">
        <f t="shared" si="7"/>
        <v>1.6931506849315068</v>
      </c>
      <c r="O51" s="56">
        <f t="shared" si="8"/>
        <v>106.23868410958906</v>
      </c>
    </row>
    <row r="52" spans="1:15" ht="14.1" customHeight="1" x14ac:dyDescent="0.2">
      <c r="A52" s="11"/>
      <c r="B52" s="11"/>
      <c r="C52" s="11">
        <v>38</v>
      </c>
      <c r="D52" s="59">
        <f t="shared" si="9"/>
        <v>26305.4578</v>
      </c>
      <c r="E52" s="59">
        <f t="shared" si="3"/>
        <v>12222.43</v>
      </c>
      <c r="F52" s="54">
        <f>IF($F$9="A",Data!$N$6,IF($F$9="B",Data!$N$7,IF($F$9="C",Data!$N$8,IF($F$9="D",Data!$N$9,0))))</f>
        <v>618</v>
      </c>
      <c r="G52" s="57">
        <f t="shared" si="4"/>
        <v>39145.887799999997</v>
      </c>
      <c r="H52" s="58">
        <f t="shared" si="0"/>
        <v>2192.1214833333333</v>
      </c>
      <c r="I52" s="58">
        <f t="shared" si="0"/>
        <v>1018.5358333333334</v>
      </c>
      <c r="J52" s="58">
        <f t="shared" si="5"/>
        <v>51.5</v>
      </c>
      <c r="K52" s="57">
        <f t="shared" si="6"/>
        <v>3262.1573166666667</v>
      </c>
      <c r="L52" s="55">
        <f t="shared" si="1"/>
        <v>72.069747397260272</v>
      </c>
      <c r="M52" s="55">
        <f t="shared" si="2"/>
        <v>33.486109589041099</v>
      </c>
      <c r="N52" s="55">
        <f t="shared" si="7"/>
        <v>1.6931506849315068</v>
      </c>
      <c r="O52" s="56">
        <f t="shared" si="8"/>
        <v>107.24900767123287</v>
      </c>
    </row>
    <row r="53" spans="1:15" ht="14.1" customHeight="1" x14ac:dyDescent="0.2">
      <c r="A53" s="11"/>
      <c r="B53" s="11"/>
      <c r="C53" s="11">
        <v>39</v>
      </c>
      <c r="D53" s="59">
        <f t="shared" si="9"/>
        <v>26674.225900000001</v>
      </c>
      <c r="E53" s="59">
        <f t="shared" si="3"/>
        <v>12222.43</v>
      </c>
      <c r="F53" s="54">
        <f>IF($F$9="A",Data!$N$6,IF($F$9="B",Data!$N$7,IF($F$9="C",Data!$N$8,IF($F$9="D",Data!$N$9,0))))</f>
        <v>618</v>
      </c>
      <c r="G53" s="57">
        <f t="shared" si="4"/>
        <v>39514.655899999998</v>
      </c>
      <c r="H53" s="58">
        <f t="shared" si="0"/>
        <v>2222.8521583333336</v>
      </c>
      <c r="I53" s="58">
        <f t="shared" si="0"/>
        <v>1018.5358333333334</v>
      </c>
      <c r="J53" s="58">
        <f t="shared" si="5"/>
        <v>51.5</v>
      </c>
      <c r="K53" s="57">
        <f t="shared" si="6"/>
        <v>3292.8879916666669</v>
      </c>
      <c r="L53" s="55">
        <f t="shared" si="1"/>
        <v>73.080070958904116</v>
      </c>
      <c r="M53" s="55">
        <f t="shared" si="2"/>
        <v>33.486109589041099</v>
      </c>
      <c r="N53" s="55">
        <f t="shared" si="7"/>
        <v>1.6931506849315068</v>
      </c>
      <c r="O53" s="56">
        <f t="shared" si="8"/>
        <v>108.25933123287672</v>
      </c>
    </row>
    <row r="54" spans="1:15" ht="14.1" customHeight="1" x14ac:dyDescent="0.2">
      <c r="A54" s="11"/>
      <c r="B54" s="11"/>
      <c r="C54" s="11">
        <v>40</v>
      </c>
      <c r="D54" s="59">
        <f t="shared" si="9"/>
        <v>27042.993999999999</v>
      </c>
      <c r="E54" s="59">
        <f t="shared" si="3"/>
        <v>12222.43</v>
      </c>
      <c r="F54" s="54">
        <f>IF($F$9="A",Data!$N$6,IF($F$9="B",Data!$N$7,IF($F$9="C",Data!$N$8,IF($F$9="D",Data!$N$9,0))))</f>
        <v>618</v>
      </c>
      <c r="G54" s="57">
        <f t="shared" ref="G54" si="10">SUM(D54:E54)</f>
        <v>39265.423999999999</v>
      </c>
      <c r="H54" s="58">
        <f t="shared" si="0"/>
        <v>2253.5828333333334</v>
      </c>
      <c r="I54" s="58">
        <f t="shared" si="0"/>
        <v>1018.5358333333334</v>
      </c>
      <c r="J54" s="58">
        <f t="shared" si="5"/>
        <v>51.5</v>
      </c>
      <c r="K54" s="57">
        <f t="shared" ref="K54" si="11">SUM(H54:I54)</f>
        <v>3272.1186666666667</v>
      </c>
      <c r="L54" s="55">
        <f t="shared" si="1"/>
        <v>74.090394520547946</v>
      </c>
      <c r="M54" s="55">
        <f t="shared" si="2"/>
        <v>33.486109589041099</v>
      </c>
      <c r="N54" s="55">
        <f t="shared" si="7"/>
        <v>1.6931506849315068</v>
      </c>
      <c r="O54" s="56">
        <f>SUM(L54:N54)</f>
        <v>109.26965479452056</v>
      </c>
    </row>
    <row r="55" spans="1:15" ht="10.5" customHeight="1" x14ac:dyDescent="0.2"/>
  </sheetData>
  <sheetProtection algorithmName="SHA-512" hashValue="FKl6NNBbUYR0bW8bGB84dBBt8YsYnpjGIImh/zd5E9hAbuMuXD1ibXafGRvsfToC/x60YwMyVTGbQ4iXmu140w==" saltValue="XxPKimh4HkyzI18jY6MyZA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customProperties>
    <customPr name="EpmWorksheetKeyString_GU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D2CCB1-BB8F-4687-8B12-75E46CD2DB21}">
          <x14:formula1>
            <xm:f>Data!$M$11:$M$15</xm:f>
          </x14:formula1>
          <xm:sqref>F9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106DE-6084-4D15-9EE8-800902F1FDA4}">
  <sheetPr>
    <tabColor indexed="10"/>
    <pageSetUpPr fitToPage="1"/>
  </sheetPr>
  <dimension ref="A1:O55"/>
  <sheetViews>
    <sheetView zoomScaleNormal="100" workbookViewId="0">
      <selection activeCell="O55" sqref="O55"/>
    </sheetView>
  </sheetViews>
  <sheetFormatPr defaultColWidth="9.109375" defaultRowHeight="10.199999999999999" x14ac:dyDescent="0.2"/>
  <cols>
    <col min="1" max="1" width="8.44140625" style="6" bestFit="1" customWidth="1"/>
    <col min="2" max="2" width="5.44140625" style="7" bestFit="1" customWidth="1"/>
    <col min="3" max="3" width="5.88671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09375" style="6" bestFit="1" customWidth="1"/>
    <col min="9" max="9" width="8.44140625" style="6" customWidth="1"/>
    <col min="10" max="10" width="6.88671875" style="6" customWidth="1"/>
    <col min="11" max="11" width="9" style="6" customWidth="1"/>
    <col min="12" max="12" width="8.109375" style="6" bestFit="1" customWidth="1"/>
    <col min="13" max="13" width="7.44140625" style="6" bestFit="1" customWidth="1"/>
    <col min="14" max="14" width="9.6640625" style="6" customWidth="1"/>
    <col min="15" max="15" width="9.44140625" style="6" customWidth="1"/>
    <col min="16" max="18" width="9.109375" style="6"/>
    <col min="19" max="19" width="4.109375" style="6" customWidth="1"/>
    <col min="20" max="20" width="5.6640625" style="6" bestFit="1" customWidth="1"/>
    <col min="21" max="16384" width="9.10937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9" t="s">
        <v>0</v>
      </c>
      <c r="F2" s="99"/>
      <c r="G2" s="99"/>
      <c r="H2" s="99"/>
      <c r="I2" s="99"/>
      <c r="J2" s="99"/>
      <c r="K2" s="99"/>
      <c r="L2" s="7"/>
      <c r="M2" s="7"/>
      <c r="N2" s="51"/>
      <c r="O2" s="51"/>
    </row>
    <row r="3" spans="1:15" s="18" customFormat="1" ht="17.25" customHeight="1" x14ac:dyDescent="0.25">
      <c r="A3" s="17"/>
      <c r="B3" s="17"/>
      <c r="C3" s="17"/>
      <c r="D3" s="17"/>
      <c r="E3" s="70" t="s">
        <v>32</v>
      </c>
      <c r="F3" s="70"/>
      <c r="G3" s="71">
        <v>44927</v>
      </c>
      <c r="H3" s="70" t="s">
        <v>33</v>
      </c>
      <c r="I3" s="98"/>
      <c r="J3" s="98"/>
      <c r="K3" s="98"/>
      <c r="L3" s="17"/>
      <c r="M3" s="17"/>
      <c r="N3" s="95"/>
      <c r="O3" s="95"/>
    </row>
    <row r="4" spans="1:15" s="18" customFormat="1" ht="18.75" customHeight="1" x14ac:dyDescent="0.25">
      <c r="A4" s="17"/>
      <c r="B4" s="17"/>
      <c r="C4" s="17"/>
      <c r="D4" s="17"/>
      <c r="E4" s="70"/>
      <c r="F4" s="70"/>
      <c r="G4" s="100" t="s">
        <v>60</v>
      </c>
      <c r="H4" s="100"/>
      <c r="I4" s="100"/>
      <c r="J4" s="100"/>
      <c r="K4" s="100"/>
      <c r="L4" s="17"/>
      <c r="M4" s="17"/>
    </row>
    <row r="5" spans="1:15" ht="12" customHeight="1" x14ac:dyDescent="0.2">
      <c r="A5" s="96" t="s">
        <v>34</v>
      </c>
      <c r="B5" s="96"/>
      <c r="C5" s="96"/>
      <c r="D5" s="97">
        <v>4</v>
      </c>
      <c r="E5" s="7"/>
      <c r="F5" s="7"/>
      <c r="G5" s="100"/>
      <c r="H5" s="100"/>
      <c r="I5" s="100"/>
      <c r="J5" s="100"/>
      <c r="K5" s="100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6"/>
      <c r="B6" s="96"/>
      <c r="C6" s="96"/>
      <c r="D6" s="97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5">
      <c r="A8" s="94" t="s">
        <v>1</v>
      </c>
      <c r="B8" s="94" t="s">
        <v>2</v>
      </c>
      <c r="C8" s="94" t="s">
        <v>3</v>
      </c>
      <c r="D8" s="93" t="s">
        <v>6</v>
      </c>
      <c r="E8" s="93"/>
      <c r="F8" s="93"/>
      <c r="G8" s="93"/>
      <c r="H8" s="90" t="str">
        <f>CONCATENATE("MENSILE - MONATLICH  
(",H7," mesi/Monate)")</f>
        <v>MENSILE - MONATLICH  
(12 mesi/Monate)</v>
      </c>
      <c r="I8" s="91"/>
      <c r="J8" s="91"/>
      <c r="K8" s="92"/>
      <c r="L8" s="90" t="str">
        <f>CONCATENATE("GIORNALIERO - TÄGLICH  
(",L7," giorni/Tage)")</f>
        <v>GIORNALIERO - TÄGLICH  
(365 giorni/Tage)</v>
      </c>
      <c r="M8" s="91"/>
      <c r="N8" s="91"/>
      <c r="O8" s="92"/>
    </row>
    <row r="9" spans="1:15" s="10" customFormat="1" ht="27" customHeight="1" x14ac:dyDescent="0.25">
      <c r="A9" s="94"/>
      <c r="B9" s="94"/>
      <c r="C9" s="94"/>
      <c r="D9" s="75" t="s">
        <v>4</v>
      </c>
      <c r="E9" s="75" t="s">
        <v>5</v>
      </c>
      <c r="F9" s="74" t="s">
        <v>57</v>
      </c>
      <c r="G9" s="75" t="s">
        <v>9</v>
      </c>
      <c r="H9" s="75" t="s">
        <v>4</v>
      </c>
      <c r="I9" s="75" t="s">
        <v>5</v>
      </c>
      <c r="J9" s="67" t="str">
        <f>F9</f>
        <v>C</v>
      </c>
      <c r="K9" s="75" t="s">
        <v>9</v>
      </c>
      <c r="L9" s="75" t="s">
        <v>4</v>
      </c>
      <c r="M9" s="75" t="s">
        <v>5</v>
      </c>
      <c r="N9" s="67" t="str">
        <f>F9</f>
        <v>C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v>10299.66</v>
      </c>
      <c r="E10" s="73">
        <v>12342.97</v>
      </c>
      <c r="F10" s="54">
        <f>IF($F$9="A",Data!$N$6,IF($F$9="B",Data!$N$7,IF($F$9="C",Data!$N$8,IF($F$9="D",Data!$N$9,0))))</f>
        <v>679.8</v>
      </c>
      <c r="G10" s="57">
        <f>SUM(D10:F10)</f>
        <v>23322.429999999997</v>
      </c>
      <c r="H10" s="58">
        <f t="shared" ref="H10:I54" si="0">D10/$H$7</f>
        <v>858.30499999999995</v>
      </c>
      <c r="I10" s="58">
        <f>E10/$H$7</f>
        <v>1028.5808333333332</v>
      </c>
      <c r="J10" s="58">
        <f>$F$10/12</f>
        <v>56.65</v>
      </c>
      <c r="K10" s="57">
        <f>SUM(H10:J10)</f>
        <v>1943.5358333333334</v>
      </c>
      <c r="L10" s="55">
        <f t="shared" ref="L10:L54" si="1">D10/$L$7</f>
        <v>28.218246575342466</v>
      </c>
      <c r="M10" s="55">
        <f t="shared" ref="M10:M54" si="2">E10/$L$7</f>
        <v>33.816356164383556</v>
      </c>
      <c r="N10" s="55">
        <f>$F$10/$L$7</f>
        <v>1.8624657534246574</v>
      </c>
      <c r="O10" s="56">
        <f>SUM(L10:N10)</f>
        <v>63.897068493150684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10917.6396</v>
      </c>
      <c r="E11" s="59">
        <f t="shared" ref="E11:E54" si="3">E10</f>
        <v>12342.97</v>
      </c>
      <c r="F11" s="54">
        <f>IF($F$9="A",Data!$N$6,IF($F$9="B",Data!$N$7,IF($F$9="C",Data!$N$8,IF($F$9="D",Data!$N$9,0))))</f>
        <v>679.8</v>
      </c>
      <c r="G11" s="57">
        <f t="shared" ref="G11:G53" si="4">SUM(D11:F11)</f>
        <v>23940.409599999999</v>
      </c>
      <c r="H11" s="58">
        <f t="shared" si="0"/>
        <v>909.80330000000004</v>
      </c>
      <c r="I11" s="58">
        <f t="shared" si="0"/>
        <v>1028.5808333333332</v>
      </c>
      <c r="J11" s="58">
        <f t="shared" ref="J11:J54" si="5">$F$10/12</f>
        <v>56.65</v>
      </c>
      <c r="K11" s="57">
        <f t="shared" ref="K11:K53" si="6">SUM(H11:J11)</f>
        <v>1995.0341333333333</v>
      </c>
      <c r="L11" s="55">
        <f t="shared" si="1"/>
        <v>29.911341369863013</v>
      </c>
      <c r="M11" s="55">
        <f t="shared" si="2"/>
        <v>33.816356164383556</v>
      </c>
      <c r="N11" s="55">
        <f t="shared" ref="N11:N54" si="7">$F$10/$L$7</f>
        <v>1.8624657534246574</v>
      </c>
      <c r="O11" s="56">
        <f t="shared" ref="O11:O53" si="8">SUM(L11:N11)</f>
        <v>65.590163287671231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11535.619200000001</v>
      </c>
      <c r="E12" s="59">
        <f t="shared" si="3"/>
        <v>12342.97</v>
      </c>
      <c r="F12" s="54">
        <f>IF($F$9="A",Data!$N$6,IF($F$9="B",Data!$N$7,IF($F$9="C",Data!$N$8,IF($F$9="D",Data!$N$9,0))))</f>
        <v>679.8</v>
      </c>
      <c r="G12" s="57">
        <f t="shared" si="4"/>
        <v>24558.389200000001</v>
      </c>
      <c r="H12" s="58">
        <f t="shared" si="0"/>
        <v>961.30160000000012</v>
      </c>
      <c r="I12" s="58">
        <f t="shared" si="0"/>
        <v>1028.5808333333332</v>
      </c>
      <c r="J12" s="58">
        <f t="shared" si="5"/>
        <v>56.65</v>
      </c>
      <c r="K12" s="57">
        <f t="shared" si="6"/>
        <v>2046.5324333333333</v>
      </c>
      <c r="L12" s="55">
        <f t="shared" si="1"/>
        <v>31.604436164383564</v>
      </c>
      <c r="M12" s="55">
        <f t="shared" si="2"/>
        <v>33.816356164383556</v>
      </c>
      <c r="N12" s="55">
        <f t="shared" si="7"/>
        <v>1.8624657534246574</v>
      </c>
      <c r="O12" s="56">
        <f t="shared" si="8"/>
        <v>67.283258082191779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12153.5988</v>
      </c>
      <c r="E13" s="59">
        <f t="shared" si="3"/>
        <v>12342.97</v>
      </c>
      <c r="F13" s="54">
        <f>IF($F$9="A",Data!$N$6,IF($F$9="B",Data!$N$7,IF($F$9="C",Data!$N$8,IF($F$9="D",Data!$N$9,0))))</f>
        <v>679.8</v>
      </c>
      <c r="G13" s="57">
        <f t="shared" si="4"/>
        <v>25176.3688</v>
      </c>
      <c r="H13" s="58">
        <f t="shared" si="0"/>
        <v>1012.7999</v>
      </c>
      <c r="I13" s="58">
        <f t="shared" si="0"/>
        <v>1028.5808333333332</v>
      </c>
      <c r="J13" s="58">
        <f t="shared" si="5"/>
        <v>56.65</v>
      </c>
      <c r="K13" s="57">
        <f t="shared" si="6"/>
        <v>2098.030733333333</v>
      </c>
      <c r="L13" s="55">
        <f t="shared" si="1"/>
        <v>33.297530958904112</v>
      </c>
      <c r="M13" s="55">
        <f t="shared" si="2"/>
        <v>33.816356164383556</v>
      </c>
      <c r="N13" s="55">
        <f t="shared" si="7"/>
        <v>1.8624657534246574</v>
      </c>
      <c r="O13" s="56">
        <f t="shared" si="8"/>
        <v>68.976352876712326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v>13365.36</v>
      </c>
      <c r="E14" s="73">
        <f t="shared" si="3"/>
        <v>12342.97</v>
      </c>
      <c r="F14" s="54">
        <f>IF($F$9="A",Data!$N$6,IF($F$9="B",Data!$N$7,IF($F$9="C",Data!$N$8,IF($F$9="D",Data!$N$9,0))))</f>
        <v>679.8</v>
      </c>
      <c r="G14" s="57">
        <f t="shared" si="4"/>
        <v>26388.13</v>
      </c>
      <c r="H14" s="58">
        <f t="shared" si="0"/>
        <v>1113.78</v>
      </c>
      <c r="I14" s="58">
        <f t="shared" si="0"/>
        <v>1028.5808333333332</v>
      </c>
      <c r="J14" s="58">
        <f t="shared" si="5"/>
        <v>56.65</v>
      </c>
      <c r="K14" s="57">
        <f t="shared" si="6"/>
        <v>2199.0108333333333</v>
      </c>
      <c r="L14" s="55">
        <f t="shared" si="1"/>
        <v>36.617424657534251</v>
      </c>
      <c r="M14" s="55">
        <f t="shared" si="2"/>
        <v>33.816356164383556</v>
      </c>
      <c r="N14" s="55">
        <f t="shared" si="7"/>
        <v>1.8624657534246574</v>
      </c>
      <c r="O14" s="56">
        <f t="shared" si="8"/>
        <v>72.296246575342465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13766.320800000001</v>
      </c>
      <c r="E15" s="59">
        <f t="shared" si="3"/>
        <v>12342.97</v>
      </c>
      <c r="F15" s="54">
        <f>IF($F$9="A",Data!$N$6,IF($F$9="B",Data!$N$7,IF($F$9="C",Data!$N$8,IF($F$9="D",Data!$N$9,0))))</f>
        <v>679.8</v>
      </c>
      <c r="G15" s="57">
        <f t="shared" si="4"/>
        <v>26789.090800000002</v>
      </c>
      <c r="H15" s="58">
        <f t="shared" si="0"/>
        <v>1147.1934000000001</v>
      </c>
      <c r="I15" s="58">
        <f t="shared" si="0"/>
        <v>1028.5808333333332</v>
      </c>
      <c r="J15" s="58">
        <f t="shared" si="5"/>
        <v>56.65</v>
      </c>
      <c r="K15" s="57">
        <f t="shared" si="6"/>
        <v>2232.4242333333336</v>
      </c>
      <c r="L15" s="55">
        <f t="shared" si="1"/>
        <v>37.71594739726028</v>
      </c>
      <c r="M15" s="55">
        <f t="shared" si="2"/>
        <v>33.816356164383556</v>
      </c>
      <c r="N15" s="55">
        <f t="shared" si="7"/>
        <v>1.8624657534246574</v>
      </c>
      <c r="O15" s="56">
        <f t="shared" si="8"/>
        <v>73.394769315068487</v>
      </c>
    </row>
    <row r="16" spans="1:15" ht="14.1" customHeight="1" x14ac:dyDescent="0.2">
      <c r="A16" s="11"/>
      <c r="B16" s="11"/>
      <c r="C16" s="11">
        <v>2</v>
      </c>
      <c r="D16" s="59">
        <f t="shared" ref="D16:D54" si="9">$D$14+$D$14*$A$15*C16</f>
        <v>14167.2816</v>
      </c>
      <c r="E16" s="59">
        <f t="shared" si="3"/>
        <v>12342.97</v>
      </c>
      <c r="F16" s="54">
        <f>IF($F$9="A",Data!$N$6,IF($F$9="B",Data!$N$7,IF($F$9="C",Data!$N$8,IF($F$9="D",Data!$N$9,0))))</f>
        <v>679.8</v>
      </c>
      <c r="G16" s="57">
        <f t="shared" si="4"/>
        <v>27190.051599999999</v>
      </c>
      <c r="H16" s="58">
        <f t="shared" si="0"/>
        <v>1180.6068</v>
      </c>
      <c r="I16" s="58">
        <f t="shared" si="0"/>
        <v>1028.5808333333332</v>
      </c>
      <c r="J16" s="58">
        <f t="shared" si="5"/>
        <v>56.65</v>
      </c>
      <c r="K16" s="57">
        <f t="shared" si="6"/>
        <v>2265.8376333333331</v>
      </c>
      <c r="L16" s="55">
        <f t="shared" si="1"/>
        <v>38.814470136986301</v>
      </c>
      <c r="M16" s="55">
        <f t="shared" si="2"/>
        <v>33.816356164383556</v>
      </c>
      <c r="N16" s="55">
        <f t="shared" si="7"/>
        <v>1.8624657534246574</v>
      </c>
      <c r="O16" s="56">
        <f t="shared" si="8"/>
        <v>74.493292054794523</v>
      </c>
    </row>
    <row r="17" spans="1:15" ht="14.1" customHeight="1" x14ac:dyDescent="0.2">
      <c r="A17" s="11"/>
      <c r="B17" s="11"/>
      <c r="C17" s="11">
        <v>3</v>
      </c>
      <c r="D17" s="59">
        <f t="shared" si="9"/>
        <v>14568.242400000001</v>
      </c>
      <c r="E17" s="59">
        <f t="shared" si="3"/>
        <v>12342.97</v>
      </c>
      <c r="F17" s="54">
        <f>IF($F$9="A",Data!$N$6,IF($F$9="B",Data!$N$7,IF($F$9="C",Data!$N$8,IF($F$9="D",Data!$N$9,0))))</f>
        <v>679.8</v>
      </c>
      <c r="G17" s="57">
        <f t="shared" si="4"/>
        <v>27591.0124</v>
      </c>
      <c r="H17" s="58">
        <f t="shared" si="0"/>
        <v>1214.0202000000002</v>
      </c>
      <c r="I17" s="58">
        <f t="shared" si="0"/>
        <v>1028.5808333333332</v>
      </c>
      <c r="J17" s="58">
        <f t="shared" si="5"/>
        <v>56.65</v>
      </c>
      <c r="K17" s="57">
        <f t="shared" si="6"/>
        <v>2299.2510333333335</v>
      </c>
      <c r="L17" s="55">
        <f t="shared" si="1"/>
        <v>39.91299287671233</v>
      </c>
      <c r="M17" s="55">
        <f t="shared" si="2"/>
        <v>33.816356164383556</v>
      </c>
      <c r="N17" s="55">
        <f t="shared" si="7"/>
        <v>1.8624657534246574</v>
      </c>
      <c r="O17" s="56">
        <f t="shared" si="8"/>
        <v>75.591814794520545</v>
      </c>
    </row>
    <row r="18" spans="1:15" ht="14.1" customHeight="1" x14ac:dyDescent="0.2">
      <c r="A18" s="11"/>
      <c r="B18" s="11"/>
      <c r="C18" s="11">
        <v>4</v>
      </c>
      <c r="D18" s="59">
        <f t="shared" si="9"/>
        <v>14969.2032</v>
      </c>
      <c r="E18" s="59">
        <f t="shared" si="3"/>
        <v>12342.97</v>
      </c>
      <c r="F18" s="54">
        <f>IF($F$9="A",Data!$N$6,IF($F$9="B",Data!$N$7,IF($F$9="C",Data!$N$8,IF($F$9="D",Data!$N$9,0))))</f>
        <v>679.8</v>
      </c>
      <c r="G18" s="57">
        <f t="shared" si="4"/>
        <v>27991.973199999997</v>
      </c>
      <c r="H18" s="58">
        <f t="shared" si="0"/>
        <v>1247.4336000000001</v>
      </c>
      <c r="I18" s="58">
        <f t="shared" si="0"/>
        <v>1028.5808333333332</v>
      </c>
      <c r="J18" s="58">
        <f t="shared" si="5"/>
        <v>56.65</v>
      </c>
      <c r="K18" s="57">
        <f t="shared" si="6"/>
        <v>2332.6644333333334</v>
      </c>
      <c r="L18" s="55">
        <f t="shared" si="1"/>
        <v>41.011515616438359</v>
      </c>
      <c r="M18" s="55">
        <f t="shared" si="2"/>
        <v>33.816356164383556</v>
      </c>
      <c r="N18" s="55">
        <f t="shared" si="7"/>
        <v>1.8624657534246574</v>
      </c>
      <c r="O18" s="56">
        <f t="shared" si="8"/>
        <v>76.690337534246567</v>
      </c>
    </row>
    <row r="19" spans="1:15" ht="14.1" customHeight="1" x14ac:dyDescent="0.2">
      <c r="A19" s="11"/>
      <c r="B19" s="11"/>
      <c r="C19" s="11">
        <v>5</v>
      </c>
      <c r="D19" s="59">
        <f t="shared" si="9"/>
        <v>15370.164000000001</v>
      </c>
      <c r="E19" s="59">
        <f t="shared" si="3"/>
        <v>12342.97</v>
      </c>
      <c r="F19" s="54">
        <f>IF($F$9="A",Data!$N$6,IF($F$9="B",Data!$N$7,IF($F$9="C",Data!$N$8,IF($F$9="D",Data!$N$9,0))))</f>
        <v>679.8</v>
      </c>
      <c r="G19" s="57">
        <f t="shared" si="4"/>
        <v>28392.933999999997</v>
      </c>
      <c r="H19" s="58">
        <f t="shared" si="0"/>
        <v>1280.847</v>
      </c>
      <c r="I19" s="58">
        <f t="shared" si="0"/>
        <v>1028.5808333333332</v>
      </c>
      <c r="J19" s="58">
        <f t="shared" si="5"/>
        <v>56.65</v>
      </c>
      <c r="K19" s="57">
        <f t="shared" si="6"/>
        <v>2366.0778333333333</v>
      </c>
      <c r="L19" s="55">
        <f t="shared" si="1"/>
        <v>42.110038356164388</v>
      </c>
      <c r="M19" s="55">
        <f t="shared" si="2"/>
        <v>33.816356164383556</v>
      </c>
      <c r="N19" s="55">
        <f t="shared" si="7"/>
        <v>1.8624657534246574</v>
      </c>
      <c r="O19" s="56">
        <f t="shared" si="8"/>
        <v>77.788860273972602</v>
      </c>
    </row>
    <row r="20" spans="1:15" ht="14.1" customHeight="1" x14ac:dyDescent="0.2">
      <c r="A20" s="11"/>
      <c r="B20" s="11"/>
      <c r="C20" s="11">
        <v>6</v>
      </c>
      <c r="D20" s="59">
        <f t="shared" si="9"/>
        <v>15771.124800000001</v>
      </c>
      <c r="E20" s="59">
        <f t="shared" si="3"/>
        <v>12342.97</v>
      </c>
      <c r="F20" s="54">
        <f>IF($F$9="A",Data!$N$6,IF($F$9="B",Data!$N$7,IF($F$9="C",Data!$N$8,IF($F$9="D",Data!$N$9,0))))</f>
        <v>679.8</v>
      </c>
      <c r="G20" s="57">
        <f t="shared" si="4"/>
        <v>28793.894799999998</v>
      </c>
      <c r="H20" s="58">
        <f t="shared" si="0"/>
        <v>1314.2604000000001</v>
      </c>
      <c r="I20" s="58">
        <f t="shared" si="0"/>
        <v>1028.5808333333332</v>
      </c>
      <c r="J20" s="58">
        <f t="shared" si="5"/>
        <v>56.65</v>
      </c>
      <c r="K20" s="57">
        <f t="shared" si="6"/>
        <v>2399.4912333333336</v>
      </c>
      <c r="L20" s="55">
        <f t="shared" si="1"/>
        <v>43.208561095890417</v>
      </c>
      <c r="M20" s="55">
        <f t="shared" si="2"/>
        <v>33.816356164383556</v>
      </c>
      <c r="N20" s="55">
        <f t="shared" si="7"/>
        <v>1.8624657534246574</v>
      </c>
      <c r="O20" s="56">
        <f t="shared" si="8"/>
        <v>78.887383013698638</v>
      </c>
    </row>
    <row r="21" spans="1:15" ht="14.1" customHeight="1" x14ac:dyDescent="0.2">
      <c r="A21" s="11"/>
      <c r="B21" s="11"/>
      <c r="C21" s="11">
        <v>7</v>
      </c>
      <c r="D21" s="59">
        <f t="shared" si="9"/>
        <v>16172.0856</v>
      </c>
      <c r="E21" s="59">
        <f t="shared" si="3"/>
        <v>12342.97</v>
      </c>
      <c r="F21" s="54">
        <f>IF($F$9="A",Data!$N$6,IF($F$9="B",Data!$N$7,IF($F$9="C",Data!$N$8,IF($F$9="D",Data!$N$9,0))))</f>
        <v>679.8</v>
      </c>
      <c r="G21" s="57">
        <f t="shared" si="4"/>
        <v>29194.855599999999</v>
      </c>
      <c r="H21" s="58">
        <f t="shared" si="0"/>
        <v>1347.6738</v>
      </c>
      <c r="I21" s="58">
        <f t="shared" si="0"/>
        <v>1028.5808333333332</v>
      </c>
      <c r="J21" s="58">
        <f t="shared" si="5"/>
        <v>56.65</v>
      </c>
      <c r="K21" s="57">
        <f t="shared" si="6"/>
        <v>2432.9046333333331</v>
      </c>
      <c r="L21" s="55">
        <f t="shared" si="1"/>
        <v>44.307083835616439</v>
      </c>
      <c r="M21" s="55">
        <f t="shared" si="2"/>
        <v>33.816356164383556</v>
      </c>
      <c r="N21" s="55">
        <f t="shared" si="7"/>
        <v>1.8624657534246574</v>
      </c>
      <c r="O21" s="56">
        <f t="shared" si="8"/>
        <v>79.985905753424646</v>
      </c>
    </row>
    <row r="22" spans="1:15" ht="14.1" customHeight="1" x14ac:dyDescent="0.2">
      <c r="A22" s="11"/>
      <c r="B22" s="11"/>
      <c r="C22" s="11">
        <v>8</v>
      </c>
      <c r="D22" s="59">
        <f t="shared" si="9"/>
        <v>16573.046399999999</v>
      </c>
      <c r="E22" s="59">
        <f t="shared" si="3"/>
        <v>12342.97</v>
      </c>
      <c r="F22" s="54">
        <f>IF($F$9="A",Data!$N$6,IF($F$9="B",Data!$N$7,IF($F$9="C",Data!$N$8,IF($F$9="D",Data!$N$9,0))))</f>
        <v>679.8</v>
      </c>
      <c r="G22" s="57">
        <f t="shared" si="4"/>
        <v>29595.8164</v>
      </c>
      <c r="H22" s="58">
        <f t="shared" si="0"/>
        <v>1381.0871999999999</v>
      </c>
      <c r="I22" s="58">
        <f t="shared" si="0"/>
        <v>1028.5808333333332</v>
      </c>
      <c r="J22" s="58">
        <f t="shared" si="5"/>
        <v>56.65</v>
      </c>
      <c r="K22" s="57">
        <f t="shared" si="6"/>
        <v>2466.3180333333335</v>
      </c>
      <c r="L22" s="55">
        <f t="shared" si="1"/>
        <v>45.40560657534246</v>
      </c>
      <c r="M22" s="55">
        <f t="shared" si="2"/>
        <v>33.816356164383556</v>
      </c>
      <c r="N22" s="55">
        <f t="shared" si="7"/>
        <v>1.8624657534246574</v>
      </c>
      <c r="O22" s="56">
        <f t="shared" si="8"/>
        <v>81.084428493150682</v>
      </c>
    </row>
    <row r="23" spans="1:15" ht="14.1" customHeight="1" x14ac:dyDescent="0.2">
      <c r="A23" s="11"/>
      <c r="B23" s="11"/>
      <c r="C23" s="11">
        <v>9</v>
      </c>
      <c r="D23" s="59">
        <f t="shared" si="9"/>
        <v>16974.0072</v>
      </c>
      <c r="E23" s="59">
        <f t="shared" si="3"/>
        <v>12342.97</v>
      </c>
      <c r="F23" s="54">
        <f>IF($F$9="A",Data!$N$6,IF($F$9="B",Data!$N$7,IF($F$9="C",Data!$N$8,IF($F$9="D",Data!$N$9,0))))</f>
        <v>679.8</v>
      </c>
      <c r="G23" s="57">
        <f t="shared" si="4"/>
        <v>29996.7772</v>
      </c>
      <c r="H23" s="58">
        <f t="shared" si="0"/>
        <v>1414.5006000000001</v>
      </c>
      <c r="I23" s="58">
        <f t="shared" si="0"/>
        <v>1028.5808333333332</v>
      </c>
      <c r="J23" s="58">
        <f t="shared" si="5"/>
        <v>56.65</v>
      </c>
      <c r="K23" s="57">
        <f t="shared" si="6"/>
        <v>2499.7314333333334</v>
      </c>
      <c r="L23" s="55">
        <f t="shared" si="1"/>
        <v>46.504129315068496</v>
      </c>
      <c r="M23" s="55">
        <f t="shared" si="2"/>
        <v>33.816356164383556</v>
      </c>
      <c r="N23" s="55">
        <f t="shared" si="7"/>
        <v>1.8624657534246574</v>
      </c>
      <c r="O23" s="56">
        <f t="shared" si="8"/>
        <v>82.182951232876718</v>
      </c>
    </row>
    <row r="24" spans="1:15" ht="14.1" customHeight="1" x14ac:dyDescent="0.2">
      <c r="A24" s="11"/>
      <c r="B24" s="11"/>
      <c r="C24" s="11">
        <v>10</v>
      </c>
      <c r="D24" s="59">
        <f t="shared" si="9"/>
        <v>17374.968000000001</v>
      </c>
      <c r="E24" s="59">
        <f t="shared" si="3"/>
        <v>12342.97</v>
      </c>
      <c r="F24" s="54">
        <f>IF($F$9="A",Data!$N$6,IF($F$9="B",Data!$N$7,IF($F$9="C",Data!$N$8,IF($F$9="D",Data!$N$9,0))))</f>
        <v>679.8</v>
      </c>
      <c r="G24" s="57">
        <f t="shared" si="4"/>
        <v>30397.738000000001</v>
      </c>
      <c r="H24" s="58">
        <f t="shared" si="0"/>
        <v>1447.914</v>
      </c>
      <c r="I24" s="58">
        <f t="shared" si="0"/>
        <v>1028.5808333333332</v>
      </c>
      <c r="J24" s="58">
        <f t="shared" si="5"/>
        <v>56.65</v>
      </c>
      <c r="K24" s="57">
        <f t="shared" si="6"/>
        <v>2533.1448333333333</v>
      </c>
      <c r="L24" s="55">
        <f t="shared" si="1"/>
        <v>47.602652054794525</v>
      </c>
      <c r="M24" s="55">
        <f t="shared" si="2"/>
        <v>33.816356164383556</v>
      </c>
      <c r="N24" s="55">
        <f t="shared" si="7"/>
        <v>1.8624657534246574</v>
      </c>
      <c r="O24" s="56">
        <f t="shared" si="8"/>
        <v>83.28147397260274</v>
      </c>
    </row>
    <row r="25" spans="1:15" ht="14.1" customHeight="1" x14ac:dyDescent="0.2">
      <c r="A25" s="11"/>
      <c r="B25" s="11"/>
      <c r="C25" s="11">
        <v>11</v>
      </c>
      <c r="D25" s="59">
        <f t="shared" si="9"/>
        <v>17775.928800000002</v>
      </c>
      <c r="E25" s="59">
        <f t="shared" si="3"/>
        <v>12342.97</v>
      </c>
      <c r="F25" s="54">
        <f>IF($F$9="A",Data!$N$6,IF($F$9="B",Data!$N$7,IF($F$9="C",Data!$N$8,IF($F$9="D",Data!$N$9,0))))</f>
        <v>679.8</v>
      </c>
      <c r="G25" s="57">
        <f t="shared" si="4"/>
        <v>30798.698800000002</v>
      </c>
      <c r="H25" s="58">
        <f t="shared" si="0"/>
        <v>1481.3274000000001</v>
      </c>
      <c r="I25" s="58">
        <f t="shared" si="0"/>
        <v>1028.5808333333332</v>
      </c>
      <c r="J25" s="58">
        <f t="shared" si="5"/>
        <v>56.65</v>
      </c>
      <c r="K25" s="57">
        <f t="shared" si="6"/>
        <v>2566.5582333333336</v>
      </c>
      <c r="L25" s="55">
        <f t="shared" si="1"/>
        <v>48.701174794520554</v>
      </c>
      <c r="M25" s="55">
        <f t="shared" si="2"/>
        <v>33.816356164383556</v>
      </c>
      <c r="N25" s="55">
        <f t="shared" si="7"/>
        <v>1.8624657534246574</v>
      </c>
      <c r="O25" s="56">
        <f t="shared" si="8"/>
        <v>84.379996712328762</v>
      </c>
    </row>
    <row r="26" spans="1:15" ht="14.1" customHeight="1" x14ac:dyDescent="0.2">
      <c r="A26" s="11"/>
      <c r="B26" s="11"/>
      <c r="C26" s="11">
        <v>12</v>
      </c>
      <c r="D26" s="59">
        <f t="shared" si="9"/>
        <v>18176.889600000002</v>
      </c>
      <c r="E26" s="59">
        <f t="shared" si="3"/>
        <v>12342.97</v>
      </c>
      <c r="F26" s="54">
        <f>IF($F$9="A",Data!$N$6,IF($F$9="B",Data!$N$7,IF($F$9="C",Data!$N$8,IF($F$9="D",Data!$N$9,0))))</f>
        <v>679.8</v>
      </c>
      <c r="G26" s="57">
        <f t="shared" si="4"/>
        <v>31199.659600000003</v>
      </c>
      <c r="H26" s="58">
        <f t="shared" si="0"/>
        <v>1514.7408000000003</v>
      </c>
      <c r="I26" s="58">
        <f t="shared" si="0"/>
        <v>1028.5808333333332</v>
      </c>
      <c r="J26" s="58">
        <f t="shared" si="5"/>
        <v>56.65</v>
      </c>
      <c r="K26" s="57">
        <f t="shared" si="6"/>
        <v>2599.9716333333336</v>
      </c>
      <c r="L26" s="55">
        <f t="shared" si="1"/>
        <v>49.799697534246583</v>
      </c>
      <c r="M26" s="55">
        <f t="shared" si="2"/>
        <v>33.816356164383556</v>
      </c>
      <c r="N26" s="55">
        <f t="shared" si="7"/>
        <v>1.8624657534246574</v>
      </c>
      <c r="O26" s="56">
        <f t="shared" si="8"/>
        <v>85.478519452054798</v>
      </c>
    </row>
    <row r="27" spans="1:15" ht="14.1" customHeight="1" x14ac:dyDescent="0.2">
      <c r="A27" s="11"/>
      <c r="B27" s="11"/>
      <c r="C27" s="11">
        <v>13</v>
      </c>
      <c r="D27" s="59">
        <f t="shared" si="9"/>
        <v>18577.850399999999</v>
      </c>
      <c r="E27" s="59">
        <f t="shared" si="3"/>
        <v>12342.97</v>
      </c>
      <c r="F27" s="54">
        <f>IF($F$9="A",Data!$N$6,IF($F$9="B",Data!$N$7,IF($F$9="C",Data!$N$8,IF($F$9="D",Data!$N$9,0))))</f>
        <v>679.8</v>
      </c>
      <c r="G27" s="57">
        <f t="shared" si="4"/>
        <v>31600.620399999996</v>
      </c>
      <c r="H27" s="58">
        <f t="shared" si="0"/>
        <v>1548.1541999999999</v>
      </c>
      <c r="I27" s="58">
        <f t="shared" si="0"/>
        <v>1028.5808333333332</v>
      </c>
      <c r="J27" s="58">
        <f t="shared" si="5"/>
        <v>56.65</v>
      </c>
      <c r="K27" s="57">
        <f t="shared" si="6"/>
        <v>2633.3850333333335</v>
      </c>
      <c r="L27" s="55">
        <f t="shared" si="1"/>
        <v>50.898220273972598</v>
      </c>
      <c r="M27" s="55">
        <f t="shared" si="2"/>
        <v>33.816356164383556</v>
      </c>
      <c r="N27" s="55">
        <f t="shared" si="7"/>
        <v>1.8624657534246574</v>
      </c>
      <c r="O27" s="56">
        <f t="shared" si="8"/>
        <v>86.577042191780805</v>
      </c>
    </row>
    <row r="28" spans="1:15" ht="14.1" customHeight="1" x14ac:dyDescent="0.2">
      <c r="A28" s="11"/>
      <c r="B28" s="11"/>
      <c r="C28" s="11">
        <v>14</v>
      </c>
      <c r="D28" s="59">
        <f t="shared" si="9"/>
        <v>18978.8112</v>
      </c>
      <c r="E28" s="59">
        <f t="shared" si="3"/>
        <v>12342.97</v>
      </c>
      <c r="F28" s="54">
        <f>IF($F$9="A",Data!$N$6,IF($F$9="B",Data!$N$7,IF($F$9="C",Data!$N$8,IF($F$9="D",Data!$N$9,0))))</f>
        <v>679.8</v>
      </c>
      <c r="G28" s="57">
        <f t="shared" si="4"/>
        <v>32001.581199999997</v>
      </c>
      <c r="H28" s="58">
        <f t="shared" si="0"/>
        <v>1581.5676000000001</v>
      </c>
      <c r="I28" s="58">
        <f t="shared" si="0"/>
        <v>1028.5808333333332</v>
      </c>
      <c r="J28" s="58">
        <f t="shared" si="5"/>
        <v>56.65</v>
      </c>
      <c r="K28" s="57">
        <f t="shared" si="6"/>
        <v>2666.7984333333334</v>
      </c>
      <c r="L28" s="55">
        <f t="shared" si="1"/>
        <v>51.996743013698634</v>
      </c>
      <c r="M28" s="55">
        <f t="shared" si="2"/>
        <v>33.816356164383556</v>
      </c>
      <c r="N28" s="55">
        <f t="shared" si="7"/>
        <v>1.8624657534246574</v>
      </c>
      <c r="O28" s="56">
        <f t="shared" si="8"/>
        <v>87.675564931506841</v>
      </c>
    </row>
    <row r="29" spans="1:15" ht="14.1" customHeight="1" x14ac:dyDescent="0.2">
      <c r="A29" s="11"/>
      <c r="B29" s="11"/>
      <c r="C29" s="11">
        <v>15</v>
      </c>
      <c r="D29" s="59">
        <f t="shared" si="9"/>
        <v>19379.772000000001</v>
      </c>
      <c r="E29" s="59">
        <f t="shared" si="3"/>
        <v>12342.97</v>
      </c>
      <c r="F29" s="54">
        <f>IF($F$9="A",Data!$N$6,IF($F$9="B",Data!$N$7,IF($F$9="C",Data!$N$8,IF($F$9="D",Data!$N$9,0))))</f>
        <v>679.8</v>
      </c>
      <c r="G29" s="57">
        <f t="shared" si="4"/>
        <v>32402.541999999998</v>
      </c>
      <c r="H29" s="58">
        <f t="shared" si="0"/>
        <v>1614.981</v>
      </c>
      <c r="I29" s="58">
        <f t="shared" si="0"/>
        <v>1028.5808333333332</v>
      </c>
      <c r="J29" s="58">
        <f t="shared" si="5"/>
        <v>56.65</v>
      </c>
      <c r="K29" s="57">
        <f t="shared" si="6"/>
        <v>2700.2118333333333</v>
      </c>
      <c r="L29" s="55">
        <f t="shared" si="1"/>
        <v>53.095265753424663</v>
      </c>
      <c r="M29" s="55">
        <f t="shared" si="2"/>
        <v>33.816356164383556</v>
      </c>
      <c r="N29" s="55">
        <f t="shared" si="7"/>
        <v>1.8624657534246574</v>
      </c>
      <c r="O29" s="56">
        <f t="shared" si="8"/>
        <v>88.774087671232877</v>
      </c>
    </row>
    <row r="30" spans="1:15" ht="14.1" customHeight="1" x14ac:dyDescent="0.2">
      <c r="A30" s="11"/>
      <c r="B30" s="11"/>
      <c r="C30" s="11">
        <v>16</v>
      </c>
      <c r="D30" s="59">
        <f t="shared" si="9"/>
        <v>19780.732800000002</v>
      </c>
      <c r="E30" s="59">
        <f t="shared" si="3"/>
        <v>12342.97</v>
      </c>
      <c r="F30" s="54">
        <f>IF($F$9="A",Data!$N$6,IF($F$9="B",Data!$N$7,IF($F$9="C",Data!$N$8,IF($F$9="D",Data!$N$9,0))))</f>
        <v>679.8</v>
      </c>
      <c r="G30" s="57">
        <f t="shared" si="4"/>
        <v>32803.502800000002</v>
      </c>
      <c r="H30" s="58">
        <f t="shared" si="0"/>
        <v>1648.3944000000001</v>
      </c>
      <c r="I30" s="58">
        <f t="shared" si="0"/>
        <v>1028.5808333333332</v>
      </c>
      <c r="J30" s="58">
        <f t="shared" si="5"/>
        <v>56.65</v>
      </c>
      <c r="K30" s="57">
        <f t="shared" si="6"/>
        <v>2733.6252333333337</v>
      </c>
      <c r="L30" s="55">
        <f t="shared" si="1"/>
        <v>54.193788493150691</v>
      </c>
      <c r="M30" s="55">
        <f t="shared" si="2"/>
        <v>33.816356164383556</v>
      </c>
      <c r="N30" s="55">
        <f t="shared" si="7"/>
        <v>1.8624657534246574</v>
      </c>
      <c r="O30" s="56">
        <f t="shared" si="8"/>
        <v>89.872610410958913</v>
      </c>
    </row>
    <row r="31" spans="1:15" ht="14.1" customHeight="1" x14ac:dyDescent="0.2">
      <c r="A31" s="11"/>
      <c r="B31" s="11"/>
      <c r="C31" s="11">
        <v>17</v>
      </c>
      <c r="D31" s="59">
        <f t="shared" si="9"/>
        <v>20181.693599999999</v>
      </c>
      <c r="E31" s="59">
        <f t="shared" si="3"/>
        <v>12342.97</v>
      </c>
      <c r="F31" s="54">
        <f>IF($F$9="A",Data!$N$6,IF($F$9="B",Data!$N$7,IF($F$9="C",Data!$N$8,IF($F$9="D",Data!$N$9,0))))</f>
        <v>679.8</v>
      </c>
      <c r="G31" s="57">
        <f t="shared" si="4"/>
        <v>33204.463600000003</v>
      </c>
      <c r="H31" s="58">
        <f t="shared" si="0"/>
        <v>1681.8077999999998</v>
      </c>
      <c r="I31" s="58">
        <f t="shared" si="0"/>
        <v>1028.5808333333332</v>
      </c>
      <c r="J31" s="58">
        <f t="shared" si="5"/>
        <v>56.65</v>
      </c>
      <c r="K31" s="57">
        <f t="shared" si="6"/>
        <v>2767.0386333333331</v>
      </c>
      <c r="L31" s="55">
        <f t="shared" si="1"/>
        <v>55.292311232876706</v>
      </c>
      <c r="M31" s="55">
        <f t="shared" si="2"/>
        <v>33.816356164383556</v>
      </c>
      <c r="N31" s="55">
        <f t="shared" si="7"/>
        <v>1.8624657534246574</v>
      </c>
      <c r="O31" s="56">
        <f t="shared" si="8"/>
        <v>90.971133150684921</v>
      </c>
    </row>
    <row r="32" spans="1:15" ht="14.1" customHeight="1" x14ac:dyDescent="0.2">
      <c r="A32" s="11"/>
      <c r="B32" s="11"/>
      <c r="C32" s="11">
        <v>18</v>
      </c>
      <c r="D32" s="59">
        <f t="shared" si="9"/>
        <v>20582.654399999999</v>
      </c>
      <c r="E32" s="59">
        <f t="shared" si="3"/>
        <v>12342.97</v>
      </c>
      <c r="F32" s="54">
        <f>IF($F$9="A",Data!$N$6,IF($F$9="B",Data!$N$7,IF($F$9="C",Data!$N$8,IF($F$9="D",Data!$N$9,0))))</f>
        <v>679.8</v>
      </c>
      <c r="G32" s="57">
        <f t="shared" si="4"/>
        <v>33605.424400000004</v>
      </c>
      <c r="H32" s="58">
        <f t="shared" si="0"/>
        <v>1715.2212</v>
      </c>
      <c r="I32" s="58">
        <f t="shared" si="0"/>
        <v>1028.5808333333332</v>
      </c>
      <c r="J32" s="58">
        <f t="shared" si="5"/>
        <v>56.65</v>
      </c>
      <c r="K32" s="57">
        <f t="shared" si="6"/>
        <v>2800.4520333333335</v>
      </c>
      <c r="L32" s="55">
        <f t="shared" si="1"/>
        <v>56.390833972602735</v>
      </c>
      <c r="M32" s="55">
        <f t="shared" si="2"/>
        <v>33.816356164383556</v>
      </c>
      <c r="N32" s="55">
        <f t="shared" si="7"/>
        <v>1.8624657534246574</v>
      </c>
      <c r="O32" s="56">
        <f t="shared" si="8"/>
        <v>92.069655890410957</v>
      </c>
    </row>
    <row r="33" spans="1:15" ht="14.1" customHeight="1" x14ac:dyDescent="0.2">
      <c r="A33" s="11"/>
      <c r="B33" s="11"/>
      <c r="C33" s="11">
        <v>19</v>
      </c>
      <c r="D33" s="59">
        <f t="shared" si="9"/>
        <v>20983.6152</v>
      </c>
      <c r="E33" s="59">
        <f t="shared" si="3"/>
        <v>12342.97</v>
      </c>
      <c r="F33" s="54">
        <f>IF($F$9="A",Data!$N$6,IF($F$9="B",Data!$N$7,IF($F$9="C",Data!$N$8,IF($F$9="D",Data!$N$9,0))))</f>
        <v>679.8</v>
      </c>
      <c r="G33" s="57">
        <f t="shared" si="4"/>
        <v>34006.385200000004</v>
      </c>
      <c r="H33" s="58">
        <f t="shared" si="0"/>
        <v>1748.6346000000001</v>
      </c>
      <c r="I33" s="58">
        <f t="shared" si="0"/>
        <v>1028.5808333333332</v>
      </c>
      <c r="J33" s="58">
        <f t="shared" si="5"/>
        <v>56.65</v>
      </c>
      <c r="K33" s="57">
        <f t="shared" si="6"/>
        <v>2833.8654333333334</v>
      </c>
      <c r="L33" s="55">
        <f t="shared" si="1"/>
        <v>57.489356712328771</v>
      </c>
      <c r="M33" s="55">
        <f t="shared" si="2"/>
        <v>33.816356164383556</v>
      </c>
      <c r="N33" s="55">
        <f t="shared" si="7"/>
        <v>1.8624657534246574</v>
      </c>
      <c r="O33" s="56">
        <f>SUM(L33:N33)</f>
        <v>93.168178630136993</v>
      </c>
    </row>
    <row r="34" spans="1:15" ht="14.1" customHeight="1" x14ac:dyDescent="0.2">
      <c r="A34" s="11"/>
      <c r="B34" s="11"/>
      <c r="C34" s="11">
        <v>20</v>
      </c>
      <c r="D34" s="59">
        <f t="shared" si="9"/>
        <v>21384.576000000001</v>
      </c>
      <c r="E34" s="59">
        <f t="shared" si="3"/>
        <v>12342.97</v>
      </c>
      <c r="F34" s="54">
        <f>IF($F$9="A",Data!$N$6,IF($F$9="B",Data!$N$7,IF($F$9="C",Data!$N$8,IF($F$9="D",Data!$N$9,0))))</f>
        <v>679.8</v>
      </c>
      <c r="G34" s="57">
        <f t="shared" si="4"/>
        <v>34407.346000000005</v>
      </c>
      <c r="H34" s="58">
        <f t="shared" si="0"/>
        <v>1782.048</v>
      </c>
      <c r="I34" s="58">
        <f t="shared" si="0"/>
        <v>1028.5808333333332</v>
      </c>
      <c r="J34" s="58">
        <f t="shared" si="5"/>
        <v>56.65</v>
      </c>
      <c r="K34" s="57">
        <f t="shared" si="6"/>
        <v>2867.2788333333333</v>
      </c>
      <c r="L34" s="55">
        <f t="shared" si="1"/>
        <v>58.5878794520548</v>
      </c>
      <c r="M34" s="55">
        <f t="shared" si="2"/>
        <v>33.816356164383556</v>
      </c>
      <c r="N34" s="55">
        <f t="shared" si="7"/>
        <v>1.8624657534246574</v>
      </c>
      <c r="O34" s="56">
        <f t="shared" si="8"/>
        <v>94.266701369863014</v>
      </c>
    </row>
    <row r="35" spans="1:15" ht="14.1" customHeight="1" x14ac:dyDescent="0.2">
      <c r="A35" s="11"/>
      <c r="B35" s="11"/>
      <c r="C35" s="11">
        <v>21</v>
      </c>
      <c r="D35" s="59">
        <f t="shared" si="9"/>
        <v>21785.536800000002</v>
      </c>
      <c r="E35" s="59">
        <f t="shared" si="3"/>
        <v>12342.97</v>
      </c>
      <c r="F35" s="54">
        <f>IF($F$9="A",Data!$N$6,IF($F$9="B",Data!$N$7,IF($F$9="C",Data!$N$8,IF($F$9="D",Data!$N$9,0))))</f>
        <v>679.8</v>
      </c>
      <c r="G35" s="57">
        <f t="shared" si="4"/>
        <v>34808.306800000006</v>
      </c>
      <c r="H35" s="58">
        <f t="shared" si="0"/>
        <v>1815.4614000000001</v>
      </c>
      <c r="I35" s="58">
        <f t="shared" si="0"/>
        <v>1028.5808333333332</v>
      </c>
      <c r="J35" s="58">
        <f t="shared" si="5"/>
        <v>56.65</v>
      </c>
      <c r="K35" s="57">
        <f t="shared" si="6"/>
        <v>2900.6922333333337</v>
      </c>
      <c r="L35" s="55">
        <f t="shared" si="1"/>
        <v>59.686402191780829</v>
      </c>
      <c r="M35" s="55">
        <f t="shared" si="2"/>
        <v>33.816356164383556</v>
      </c>
      <c r="N35" s="55">
        <f t="shared" si="7"/>
        <v>1.8624657534246574</v>
      </c>
      <c r="O35" s="56">
        <f t="shared" si="8"/>
        <v>95.365224109589036</v>
      </c>
    </row>
    <row r="36" spans="1:15" ht="14.1" customHeight="1" x14ac:dyDescent="0.2">
      <c r="A36" s="11"/>
      <c r="B36" s="11"/>
      <c r="C36" s="11">
        <v>22</v>
      </c>
      <c r="D36" s="59">
        <f t="shared" si="9"/>
        <v>22186.497600000002</v>
      </c>
      <c r="E36" s="59">
        <f t="shared" si="3"/>
        <v>12342.97</v>
      </c>
      <c r="F36" s="54">
        <f>IF($F$9="A",Data!$N$6,IF($F$9="B",Data!$N$7,IF($F$9="C",Data!$N$8,IF($F$9="D",Data!$N$9,0))))</f>
        <v>679.8</v>
      </c>
      <c r="G36" s="57">
        <f t="shared" si="4"/>
        <v>35209.267600000006</v>
      </c>
      <c r="H36" s="58">
        <f t="shared" si="0"/>
        <v>1848.8748000000003</v>
      </c>
      <c r="I36" s="58">
        <f t="shared" si="0"/>
        <v>1028.5808333333332</v>
      </c>
      <c r="J36" s="58">
        <f t="shared" si="5"/>
        <v>56.65</v>
      </c>
      <c r="K36" s="57">
        <f t="shared" si="6"/>
        <v>2934.1056333333336</v>
      </c>
      <c r="L36" s="55">
        <f t="shared" si="1"/>
        <v>60.784924931506858</v>
      </c>
      <c r="M36" s="55">
        <f t="shared" si="2"/>
        <v>33.816356164383556</v>
      </c>
      <c r="N36" s="55">
        <f t="shared" si="7"/>
        <v>1.8624657534246574</v>
      </c>
      <c r="O36" s="56">
        <f t="shared" si="8"/>
        <v>96.463746849315072</v>
      </c>
    </row>
    <row r="37" spans="1:15" ht="14.1" customHeight="1" x14ac:dyDescent="0.2">
      <c r="A37" s="11"/>
      <c r="B37" s="11"/>
      <c r="C37" s="11">
        <v>23</v>
      </c>
      <c r="D37" s="59">
        <f t="shared" si="9"/>
        <v>22587.458400000003</v>
      </c>
      <c r="E37" s="59">
        <f t="shared" si="3"/>
        <v>12342.97</v>
      </c>
      <c r="F37" s="54">
        <f>IF($F$9="A",Data!$N$6,IF($F$9="B",Data!$N$7,IF($F$9="C",Data!$N$8,IF($F$9="D",Data!$N$9,0))))</f>
        <v>679.8</v>
      </c>
      <c r="G37" s="57">
        <f t="shared" si="4"/>
        <v>35610.228400000007</v>
      </c>
      <c r="H37" s="58">
        <f t="shared" si="0"/>
        <v>1882.2882000000002</v>
      </c>
      <c r="I37" s="58">
        <f t="shared" si="0"/>
        <v>1028.5808333333332</v>
      </c>
      <c r="J37" s="58">
        <f t="shared" si="5"/>
        <v>56.65</v>
      </c>
      <c r="K37" s="57">
        <f t="shared" si="6"/>
        <v>2967.5190333333335</v>
      </c>
      <c r="L37" s="55">
        <f t="shared" si="1"/>
        <v>61.883447671232886</v>
      </c>
      <c r="M37" s="55">
        <f t="shared" si="2"/>
        <v>33.816356164383556</v>
      </c>
      <c r="N37" s="55">
        <f t="shared" si="7"/>
        <v>1.8624657534246574</v>
      </c>
      <c r="O37" s="56">
        <f t="shared" si="8"/>
        <v>97.562269589041108</v>
      </c>
    </row>
    <row r="38" spans="1:15" ht="14.1" customHeight="1" x14ac:dyDescent="0.2">
      <c r="A38" s="11"/>
      <c r="B38" s="11"/>
      <c r="C38" s="11">
        <v>24</v>
      </c>
      <c r="D38" s="59">
        <f t="shared" si="9"/>
        <v>22988.4192</v>
      </c>
      <c r="E38" s="59">
        <f t="shared" si="3"/>
        <v>12342.97</v>
      </c>
      <c r="F38" s="54">
        <f>IF($F$9="A",Data!$N$6,IF($F$9="B",Data!$N$7,IF($F$9="C",Data!$N$8,IF($F$9="D",Data!$N$9,0))))</f>
        <v>679.8</v>
      </c>
      <c r="G38" s="57">
        <f t="shared" si="4"/>
        <v>36011.189200000001</v>
      </c>
      <c r="H38" s="58">
        <f t="shared" si="0"/>
        <v>1915.7016000000001</v>
      </c>
      <c r="I38" s="58">
        <f t="shared" si="0"/>
        <v>1028.5808333333332</v>
      </c>
      <c r="J38" s="58">
        <f t="shared" si="5"/>
        <v>56.65</v>
      </c>
      <c r="K38" s="57">
        <f t="shared" si="6"/>
        <v>3000.9324333333334</v>
      </c>
      <c r="L38" s="55">
        <f t="shared" si="1"/>
        <v>62.981970410958908</v>
      </c>
      <c r="M38" s="55">
        <f t="shared" si="2"/>
        <v>33.816356164383556</v>
      </c>
      <c r="N38" s="55">
        <f t="shared" si="7"/>
        <v>1.8624657534246574</v>
      </c>
      <c r="O38" s="56">
        <f t="shared" si="8"/>
        <v>98.660792328767116</v>
      </c>
    </row>
    <row r="39" spans="1:15" ht="14.1" customHeight="1" x14ac:dyDescent="0.2">
      <c r="A39" s="11"/>
      <c r="B39" s="11"/>
      <c r="C39" s="11">
        <v>25</v>
      </c>
      <c r="D39" s="59">
        <f t="shared" si="9"/>
        <v>23389.38</v>
      </c>
      <c r="E39" s="59">
        <f t="shared" si="3"/>
        <v>12342.97</v>
      </c>
      <c r="F39" s="54">
        <f>IF($F$9="A",Data!$N$6,IF($F$9="B",Data!$N$7,IF($F$9="C",Data!$N$8,IF($F$9="D",Data!$N$9,0))))</f>
        <v>679.8</v>
      </c>
      <c r="G39" s="57">
        <f t="shared" si="4"/>
        <v>36412.15</v>
      </c>
      <c r="H39" s="58">
        <f t="shared" si="0"/>
        <v>1949.115</v>
      </c>
      <c r="I39" s="58">
        <f t="shared" si="0"/>
        <v>1028.5808333333332</v>
      </c>
      <c r="J39" s="58">
        <f t="shared" si="5"/>
        <v>56.65</v>
      </c>
      <c r="K39" s="57">
        <f t="shared" si="6"/>
        <v>3034.3458333333333</v>
      </c>
      <c r="L39" s="55">
        <f t="shared" si="1"/>
        <v>64.08049315068493</v>
      </c>
      <c r="M39" s="55">
        <f t="shared" si="2"/>
        <v>33.816356164383556</v>
      </c>
      <c r="N39" s="55">
        <f t="shared" si="7"/>
        <v>1.8624657534246574</v>
      </c>
      <c r="O39" s="56">
        <f t="shared" si="8"/>
        <v>99.759315068493152</v>
      </c>
    </row>
    <row r="40" spans="1:15" ht="14.1" customHeight="1" x14ac:dyDescent="0.2">
      <c r="A40" s="11"/>
      <c r="B40" s="11"/>
      <c r="C40" s="11">
        <v>26</v>
      </c>
      <c r="D40" s="59">
        <f t="shared" si="9"/>
        <v>23790.340799999998</v>
      </c>
      <c r="E40" s="59">
        <f t="shared" si="3"/>
        <v>12342.97</v>
      </c>
      <c r="F40" s="54">
        <f>IF($F$9="A",Data!$N$6,IF($F$9="B",Data!$N$7,IF($F$9="C",Data!$N$8,IF($F$9="D",Data!$N$9,0))))</f>
        <v>679.8</v>
      </c>
      <c r="G40" s="57">
        <f t="shared" si="4"/>
        <v>36813.110800000002</v>
      </c>
      <c r="H40" s="58">
        <f t="shared" si="0"/>
        <v>1982.5283999999999</v>
      </c>
      <c r="I40" s="58">
        <f t="shared" si="0"/>
        <v>1028.5808333333332</v>
      </c>
      <c r="J40" s="58">
        <f t="shared" si="5"/>
        <v>56.65</v>
      </c>
      <c r="K40" s="57">
        <f t="shared" si="6"/>
        <v>3067.7592333333332</v>
      </c>
      <c r="L40" s="55">
        <f t="shared" si="1"/>
        <v>65.179015890410952</v>
      </c>
      <c r="M40" s="55">
        <f t="shared" si="2"/>
        <v>33.816356164383556</v>
      </c>
      <c r="N40" s="55">
        <f t="shared" si="7"/>
        <v>1.8624657534246574</v>
      </c>
      <c r="O40" s="56">
        <f t="shared" si="8"/>
        <v>100.85783780821916</v>
      </c>
    </row>
    <row r="41" spans="1:15" ht="14.1" customHeight="1" x14ac:dyDescent="0.2">
      <c r="A41" s="11"/>
      <c r="B41" s="11"/>
      <c r="C41" s="11">
        <v>27</v>
      </c>
      <c r="D41" s="59">
        <f t="shared" si="9"/>
        <v>24191.301599999999</v>
      </c>
      <c r="E41" s="59">
        <f t="shared" si="3"/>
        <v>12342.97</v>
      </c>
      <c r="F41" s="54">
        <f>IF($F$9="A",Data!$N$6,IF($F$9="B",Data!$N$7,IF($F$9="C",Data!$N$8,IF($F$9="D",Data!$N$9,0))))</f>
        <v>679.8</v>
      </c>
      <c r="G41" s="57">
        <f t="shared" si="4"/>
        <v>37214.071600000003</v>
      </c>
      <c r="H41" s="58">
        <f t="shared" si="0"/>
        <v>2015.9417999999998</v>
      </c>
      <c r="I41" s="58">
        <f t="shared" si="0"/>
        <v>1028.5808333333332</v>
      </c>
      <c r="J41" s="58">
        <f t="shared" si="5"/>
        <v>56.65</v>
      </c>
      <c r="K41" s="57">
        <f t="shared" si="6"/>
        <v>3101.1726333333331</v>
      </c>
      <c r="L41" s="55">
        <f t="shared" si="1"/>
        <v>66.277538630136988</v>
      </c>
      <c r="M41" s="55">
        <f t="shared" si="2"/>
        <v>33.816356164383556</v>
      </c>
      <c r="N41" s="55">
        <f t="shared" si="7"/>
        <v>1.8624657534246574</v>
      </c>
      <c r="O41" s="56">
        <f t="shared" si="8"/>
        <v>101.9563605479452</v>
      </c>
    </row>
    <row r="42" spans="1:15" ht="14.1" customHeight="1" x14ac:dyDescent="0.2">
      <c r="A42" s="11"/>
      <c r="B42" s="11"/>
      <c r="C42" s="11">
        <v>28</v>
      </c>
      <c r="D42" s="59">
        <f t="shared" si="9"/>
        <v>24592.2624</v>
      </c>
      <c r="E42" s="59">
        <f t="shared" si="3"/>
        <v>12342.97</v>
      </c>
      <c r="F42" s="54">
        <f>IF($F$9="A",Data!$N$6,IF($F$9="B",Data!$N$7,IF($F$9="C",Data!$N$8,IF($F$9="D",Data!$N$9,0))))</f>
        <v>679.8</v>
      </c>
      <c r="G42" s="57">
        <f t="shared" si="4"/>
        <v>37615.032400000004</v>
      </c>
      <c r="H42" s="58">
        <f t="shared" si="0"/>
        <v>2049.3552</v>
      </c>
      <c r="I42" s="58">
        <f t="shared" si="0"/>
        <v>1028.5808333333332</v>
      </c>
      <c r="J42" s="58">
        <f t="shared" si="5"/>
        <v>56.65</v>
      </c>
      <c r="K42" s="57">
        <f t="shared" si="6"/>
        <v>3134.5860333333335</v>
      </c>
      <c r="L42" s="55">
        <f t="shared" si="1"/>
        <v>67.37606136986301</v>
      </c>
      <c r="M42" s="55">
        <f t="shared" si="2"/>
        <v>33.816356164383556</v>
      </c>
      <c r="N42" s="55">
        <f t="shared" si="7"/>
        <v>1.8624657534246574</v>
      </c>
      <c r="O42" s="56">
        <f t="shared" si="8"/>
        <v>103.05488328767123</v>
      </c>
    </row>
    <row r="43" spans="1:15" ht="14.1" customHeight="1" x14ac:dyDescent="0.2">
      <c r="A43" s="11"/>
      <c r="B43" s="11"/>
      <c r="C43" s="11">
        <v>29</v>
      </c>
      <c r="D43" s="59">
        <f t="shared" si="9"/>
        <v>24993.2232</v>
      </c>
      <c r="E43" s="59">
        <f t="shared" si="3"/>
        <v>12342.97</v>
      </c>
      <c r="F43" s="54">
        <f>IF($F$9="A",Data!$N$6,IF($F$9="B",Data!$N$7,IF($F$9="C",Data!$N$8,IF($F$9="D",Data!$N$9,0))))</f>
        <v>679.8</v>
      </c>
      <c r="G43" s="57">
        <f t="shared" si="4"/>
        <v>38015.993200000004</v>
      </c>
      <c r="H43" s="58">
        <f t="shared" si="0"/>
        <v>2082.7685999999999</v>
      </c>
      <c r="I43" s="58">
        <f t="shared" si="0"/>
        <v>1028.5808333333332</v>
      </c>
      <c r="J43" s="58">
        <f t="shared" si="5"/>
        <v>56.65</v>
      </c>
      <c r="K43" s="57">
        <f t="shared" si="6"/>
        <v>3167.9994333333329</v>
      </c>
      <c r="L43" s="55">
        <f t="shared" si="1"/>
        <v>68.474584109589046</v>
      </c>
      <c r="M43" s="55">
        <f t="shared" si="2"/>
        <v>33.816356164383556</v>
      </c>
      <c r="N43" s="55">
        <f t="shared" si="7"/>
        <v>1.8624657534246574</v>
      </c>
      <c r="O43" s="56">
        <f t="shared" si="8"/>
        <v>104.15340602739727</v>
      </c>
    </row>
    <row r="44" spans="1:15" ht="14.1" customHeight="1" x14ac:dyDescent="0.2">
      <c r="A44" s="11"/>
      <c r="B44" s="11"/>
      <c r="C44" s="11">
        <v>30</v>
      </c>
      <c r="D44" s="59">
        <f t="shared" si="9"/>
        <v>25394.184000000001</v>
      </c>
      <c r="E44" s="59">
        <f t="shared" si="3"/>
        <v>12342.97</v>
      </c>
      <c r="F44" s="54">
        <f>IF($F$9="A",Data!$N$6,IF($F$9="B",Data!$N$7,IF($F$9="C",Data!$N$8,IF($F$9="D",Data!$N$9,0))))</f>
        <v>679.8</v>
      </c>
      <c r="G44" s="57">
        <f t="shared" si="4"/>
        <v>38416.954000000005</v>
      </c>
      <c r="H44" s="58">
        <f t="shared" si="0"/>
        <v>2116.1820000000002</v>
      </c>
      <c r="I44" s="58">
        <f t="shared" si="0"/>
        <v>1028.5808333333332</v>
      </c>
      <c r="J44" s="58">
        <f t="shared" si="5"/>
        <v>56.65</v>
      </c>
      <c r="K44" s="57">
        <f t="shared" si="6"/>
        <v>3201.4128333333333</v>
      </c>
      <c r="L44" s="55">
        <f t="shared" si="1"/>
        <v>69.573106849315067</v>
      </c>
      <c r="M44" s="55">
        <f t="shared" si="2"/>
        <v>33.816356164383556</v>
      </c>
      <c r="N44" s="55">
        <f t="shared" si="7"/>
        <v>1.8624657534246574</v>
      </c>
      <c r="O44" s="56">
        <f t="shared" si="8"/>
        <v>105.25192876712327</v>
      </c>
    </row>
    <row r="45" spans="1:15" ht="14.1" customHeight="1" x14ac:dyDescent="0.2">
      <c r="A45" s="11"/>
      <c r="B45" s="11"/>
      <c r="C45" s="11">
        <v>31</v>
      </c>
      <c r="D45" s="59">
        <f t="shared" si="9"/>
        <v>25795.144800000002</v>
      </c>
      <c r="E45" s="59">
        <f t="shared" si="3"/>
        <v>12342.97</v>
      </c>
      <c r="F45" s="54">
        <f>IF($F$9="A",Data!$N$6,IF($F$9="B",Data!$N$7,IF($F$9="C",Data!$N$8,IF($F$9="D",Data!$N$9,0))))</f>
        <v>679.8</v>
      </c>
      <c r="G45" s="57">
        <f t="shared" si="4"/>
        <v>38817.914800000006</v>
      </c>
      <c r="H45" s="58">
        <f t="shared" si="0"/>
        <v>2149.5954000000002</v>
      </c>
      <c r="I45" s="58">
        <f t="shared" si="0"/>
        <v>1028.5808333333332</v>
      </c>
      <c r="J45" s="58">
        <f t="shared" si="5"/>
        <v>56.65</v>
      </c>
      <c r="K45" s="57">
        <f t="shared" si="6"/>
        <v>3234.8262333333337</v>
      </c>
      <c r="L45" s="55">
        <f t="shared" si="1"/>
        <v>70.671629589041103</v>
      </c>
      <c r="M45" s="55">
        <f t="shared" si="2"/>
        <v>33.816356164383556</v>
      </c>
      <c r="N45" s="55">
        <f t="shared" si="7"/>
        <v>1.8624657534246574</v>
      </c>
      <c r="O45" s="56">
        <f t="shared" si="8"/>
        <v>106.35045150684931</v>
      </c>
    </row>
    <row r="46" spans="1:15" ht="14.1" customHeight="1" x14ac:dyDescent="0.2">
      <c r="A46" s="11"/>
      <c r="B46" s="11"/>
      <c r="C46" s="11">
        <v>32</v>
      </c>
      <c r="D46" s="59">
        <f t="shared" si="9"/>
        <v>26196.105600000003</v>
      </c>
      <c r="E46" s="59">
        <f t="shared" si="3"/>
        <v>12342.97</v>
      </c>
      <c r="F46" s="54">
        <f>IF($F$9="A",Data!$N$6,IF($F$9="B",Data!$N$7,IF($F$9="C",Data!$N$8,IF($F$9="D",Data!$N$9,0))))</f>
        <v>679.8</v>
      </c>
      <c r="G46" s="57">
        <f t="shared" si="4"/>
        <v>39218.875600000007</v>
      </c>
      <c r="H46" s="58">
        <f t="shared" si="0"/>
        <v>2183.0088000000001</v>
      </c>
      <c r="I46" s="58">
        <f t="shared" si="0"/>
        <v>1028.5808333333332</v>
      </c>
      <c r="J46" s="58">
        <f t="shared" si="5"/>
        <v>56.65</v>
      </c>
      <c r="K46" s="57">
        <f t="shared" si="6"/>
        <v>3268.2396333333331</v>
      </c>
      <c r="L46" s="55">
        <f t="shared" si="1"/>
        <v>71.770152328767125</v>
      </c>
      <c r="M46" s="55">
        <f t="shared" si="2"/>
        <v>33.816356164383556</v>
      </c>
      <c r="N46" s="55">
        <f t="shared" si="7"/>
        <v>1.8624657534246574</v>
      </c>
      <c r="O46" s="56">
        <f t="shared" si="8"/>
        <v>107.44897424657535</v>
      </c>
    </row>
    <row r="47" spans="1:15" ht="14.1" customHeight="1" x14ac:dyDescent="0.2">
      <c r="A47" s="11"/>
      <c r="B47" s="11"/>
      <c r="C47" s="11">
        <v>33</v>
      </c>
      <c r="D47" s="59">
        <f t="shared" si="9"/>
        <v>26597.066400000003</v>
      </c>
      <c r="E47" s="59">
        <f t="shared" si="3"/>
        <v>12342.97</v>
      </c>
      <c r="F47" s="54">
        <f>IF($F$9="A",Data!$N$6,IF($F$9="B",Data!$N$7,IF($F$9="C",Data!$N$8,IF($F$9="D",Data!$N$9,0))))</f>
        <v>679.8</v>
      </c>
      <c r="G47" s="57">
        <f t="shared" si="4"/>
        <v>39619.836400000007</v>
      </c>
      <c r="H47" s="58">
        <f t="shared" si="0"/>
        <v>2216.4222000000004</v>
      </c>
      <c r="I47" s="58">
        <f t="shared" si="0"/>
        <v>1028.5808333333332</v>
      </c>
      <c r="J47" s="58">
        <f t="shared" si="5"/>
        <v>56.65</v>
      </c>
      <c r="K47" s="57">
        <f t="shared" si="6"/>
        <v>3301.6530333333335</v>
      </c>
      <c r="L47" s="55">
        <f t="shared" si="1"/>
        <v>72.868675068493161</v>
      </c>
      <c r="M47" s="55">
        <f t="shared" si="2"/>
        <v>33.816356164383556</v>
      </c>
      <c r="N47" s="55">
        <f t="shared" si="7"/>
        <v>1.8624657534246574</v>
      </c>
      <c r="O47" s="56">
        <f t="shared" si="8"/>
        <v>108.54749698630138</v>
      </c>
    </row>
    <row r="48" spans="1:15" ht="14.1" customHeight="1" x14ac:dyDescent="0.2">
      <c r="A48" s="11"/>
      <c r="B48" s="11"/>
      <c r="C48" s="11">
        <v>34</v>
      </c>
      <c r="D48" s="59">
        <f t="shared" si="9"/>
        <v>26998.0272</v>
      </c>
      <c r="E48" s="59">
        <f t="shared" si="3"/>
        <v>12342.97</v>
      </c>
      <c r="F48" s="54">
        <f>IF($F$9="A",Data!$N$6,IF($F$9="B",Data!$N$7,IF($F$9="C",Data!$N$8,IF($F$9="D",Data!$N$9,0))))</f>
        <v>679.8</v>
      </c>
      <c r="G48" s="57">
        <f t="shared" si="4"/>
        <v>40020.797200000001</v>
      </c>
      <c r="H48" s="58">
        <f t="shared" si="0"/>
        <v>2249.8355999999999</v>
      </c>
      <c r="I48" s="58">
        <f t="shared" si="0"/>
        <v>1028.5808333333332</v>
      </c>
      <c r="J48" s="58">
        <f t="shared" si="5"/>
        <v>56.65</v>
      </c>
      <c r="K48" s="57">
        <f t="shared" si="6"/>
        <v>3335.066433333333</v>
      </c>
      <c r="L48" s="55">
        <f t="shared" si="1"/>
        <v>73.967197808219183</v>
      </c>
      <c r="M48" s="55">
        <f t="shared" si="2"/>
        <v>33.816356164383556</v>
      </c>
      <c r="N48" s="55">
        <f t="shared" si="7"/>
        <v>1.8624657534246574</v>
      </c>
      <c r="O48" s="56">
        <f t="shared" si="8"/>
        <v>109.64601972602739</v>
      </c>
    </row>
    <row r="49" spans="1:15" ht="14.1" customHeight="1" x14ac:dyDescent="0.2">
      <c r="A49" s="11"/>
      <c r="B49" s="11"/>
      <c r="C49" s="11">
        <v>35</v>
      </c>
      <c r="D49" s="59">
        <f t="shared" si="9"/>
        <v>27398.988000000001</v>
      </c>
      <c r="E49" s="59">
        <f t="shared" si="3"/>
        <v>12342.97</v>
      </c>
      <c r="F49" s="54">
        <f>IF($F$9="A",Data!$N$6,IF($F$9="B",Data!$N$7,IF($F$9="C",Data!$N$8,IF($F$9="D",Data!$N$9,0))))</f>
        <v>679.8</v>
      </c>
      <c r="G49" s="57">
        <f t="shared" si="4"/>
        <v>40421.758000000002</v>
      </c>
      <c r="H49" s="58">
        <f t="shared" si="0"/>
        <v>2283.2490000000003</v>
      </c>
      <c r="I49" s="58">
        <f t="shared" si="0"/>
        <v>1028.5808333333332</v>
      </c>
      <c r="J49" s="58">
        <f t="shared" si="5"/>
        <v>56.65</v>
      </c>
      <c r="K49" s="57">
        <f t="shared" si="6"/>
        <v>3368.4798333333333</v>
      </c>
      <c r="L49" s="55">
        <f t="shared" si="1"/>
        <v>75.065720547945205</v>
      </c>
      <c r="M49" s="55">
        <f t="shared" si="2"/>
        <v>33.816356164383556</v>
      </c>
      <c r="N49" s="55">
        <f t="shared" si="7"/>
        <v>1.8624657534246574</v>
      </c>
      <c r="O49" s="56">
        <f t="shared" si="8"/>
        <v>110.74454246575343</v>
      </c>
    </row>
    <row r="50" spans="1:15" ht="14.1" customHeight="1" x14ac:dyDescent="0.2">
      <c r="A50" s="11"/>
      <c r="B50" s="11"/>
      <c r="C50" s="11">
        <v>36</v>
      </c>
      <c r="D50" s="59">
        <f t="shared" si="9"/>
        <v>27799.948799999998</v>
      </c>
      <c r="E50" s="59">
        <f t="shared" si="3"/>
        <v>12342.97</v>
      </c>
      <c r="F50" s="54">
        <f>IF($F$9="A",Data!$N$6,IF($F$9="B",Data!$N$7,IF($F$9="C",Data!$N$8,IF($F$9="D",Data!$N$9,0))))</f>
        <v>679.8</v>
      </c>
      <c r="G50" s="57">
        <f t="shared" si="4"/>
        <v>40822.718800000002</v>
      </c>
      <c r="H50" s="58">
        <f t="shared" si="0"/>
        <v>2316.6623999999997</v>
      </c>
      <c r="I50" s="58">
        <f t="shared" si="0"/>
        <v>1028.5808333333332</v>
      </c>
      <c r="J50" s="58">
        <f t="shared" si="5"/>
        <v>56.65</v>
      </c>
      <c r="K50" s="57">
        <f t="shared" si="6"/>
        <v>3401.8932333333328</v>
      </c>
      <c r="L50" s="55">
        <f t="shared" si="1"/>
        <v>76.164243287671226</v>
      </c>
      <c r="M50" s="55">
        <f t="shared" si="2"/>
        <v>33.816356164383556</v>
      </c>
      <c r="N50" s="55">
        <f t="shared" si="7"/>
        <v>1.8624657534246574</v>
      </c>
      <c r="O50" s="56">
        <f t="shared" si="8"/>
        <v>111.84306520547943</v>
      </c>
    </row>
    <row r="51" spans="1:15" ht="14.1" customHeight="1" x14ac:dyDescent="0.2">
      <c r="A51" s="11"/>
      <c r="B51" s="11"/>
      <c r="C51" s="11">
        <v>37</v>
      </c>
      <c r="D51" s="59">
        <f t="shared" si="9"/>
        <v>28200.909599999999</v>
      </c>
      <c r="E51" s="59">
        <f t="shared" si="3"/>
        <v>12342.97</v>
      </c>
      <c r="F51" s="54">
        <f>IF($F$9="A",Data!$N$6,IF($F$9="B",Data!$N$7,IF($F$9="C",Data!$N$8,IF($F$9="D",Data!$N$9,0))))</f>
        <v>679.8</v>
      </c>
      <c r="G51" s="57">
        <f t="shared" si="4"/>
        <v>41223.679600000003</v>
      </c>
      <c r="H51" s="58">
        <f t="shared" si="0"/>
        <v>2350.0758000000001</v>
      </c>
      <c r="I51" s="58">
        <f t="shared" si="0"/>
        <v>1028.5808333333332</v>
      </c>
      <c r="J51" s="58">
        <f t="shared" si="5"/>
        <v>56.65</v>
      </c>
      <c r="K51" s="57">
        <f t="shared" si="6"/>
        <v>3435.3066333333331</v>
      </c>
      <c r="L51" s="55">
        <f t="shared" si="1"/>
        <v>77.262766027397262</v>
      </c>
      <c r="M51" s="55">
        <f t="shared" si="2"/>
        <v>33.816356164383556</v>
      </c>
      <c r="N51" s="55">
        <f t="shared" si="7"/>
        <v>1.8624657534246574</v>
      </c>
      <c r="O51" s="56">
        <f t="shared" si="8"/>
        <v>112.94158794520547</v>
      </c>
    </row>
    <row r="52" spans="1:15" ht="14.1" customHeight="1" x14ac:dyDescent="0.2">
      <c r="A52" s="11"/>
      <c r="B52" s="11"/>
      <c r="C52" s="11">
        <v>38</v>
      </c>
      <c r="D52" s="59">
        <f t="shared" si="9"/>
        <v>28601.8704</v>
      </c>
      <c r="E52" s="59">
        <f t="shared" si="3"/>
        <v>12342.97</v>
      </c>
      <c r="F52" s="54">
        <f>IF($F$9="A",Data!$N$6,IF($F$9="B",Data!$N$7,IF($F$9="C",Data!$N$8,IF($F$9="D",Data!$N$9,0))))</f>
        <v>679.8</v>
      </c>
      <c r="G52" s="57">
        <f t="shared" si="4"/>
        <v>41624.640400000004</v>
      </c>
      <c r="H52" s="58">
        <f t="shared" si="0"/>
        <v>2383.4892</v>
      </c>
      <c r="I52" s="58">
        <f t="shared" si="0"/>
        <v>1028.5808333333332</v>
      </c>
      <c r="J52" s="58">
        <f t="shared" si="5"/>
        <v>56.65</v>
      </c>
      <c r="K52" s="57">
        <f t="shared" si="6"/>
        <v>3468.7200333333335</v>
      </c>
      <c r="L52" s="55">
        <f t="shared" si="1"/>
        <v>78.361288767123284</v>
      </c>
      <c r="M52" s="55">
        <f t="shared" si="2"/>
        <v>33.816356164383556</v>
      </c>
      <c r="N52" s="55">
        <f t="shared" si="7"/>
        <v>1.8624657534246574</v>
      </c>
      <c r="O52" s="56">
        <f t="shared" si="8"/>
        <v>114.04011068493151</v>
      </c>
    </row>
    <row r="53" spans="1:15" ht="14.1" customHeight="1" x14ac:dyDescent="0.2">
      <c r="A53" s="11"/>
      <c r="B53" s="11"/>
      <c r="C53" s="11">
        <v>39</v>
      </c>
      <c r="D53" s="59">
        <f t="shared" si="9"/>
        <v>29002.831200000001</v>
      </c>
      <c r="E53" s="59">
        <f t="shared" si="3"/>
        <v>12342.97</v>
      </c>
      <c r="F53" s="54">
        <f>IF($F$9="A",Data!$N$6,IF($F$9="B",Data!$N$7,IF($F$9="C",Data!$N$8,IF($F$9="D",Data!$N$9,0))))</f>
        <v>679.8</v>
      </c>
      <c r="G53" s="57">
        <f t="shared" si="4"/>
        <v>42025.601200000005</v>
      </c>
      <c r="H53" s="58">
        <f t="shared" si="0"/>
        <v>2416.9025999999999</v>
      </c>
      <c r="I53" s="58">
        <f t="shared" si="0"/>
        <v>1028.5808333333332</v>
      </c>
      <c r="J53" s="58">
        <f t="shared" si="5"/>
        <v>56.65</v>
      </c>
      <c r="K53" s="57">
        <f t="shared" si="6"/>
        <v>3502.133433333333</v>
      </c>
      <c r="L53" s="55">
        <f t="shared" si="1"/>
        <v>79.45981150684932</v>
      </c>
      <c r="M53" s="55">
        <f t="shared" si="2"/>
        <v>33.816356164383556</v>
      </c>
      <c r="N53" s="55">
        <f t="shared" si="7"/>
        <v>1.8624657534246574</v>
      </c>
      <c r="O53" s="56">
        <f t="shared" si="8"/>
        <v>115.13863342465754</v>
      </c>
    </row>
    <row r="54" spans="1:15" ht="14.1" customHeight="1" x14ac:dyDescent="0.2">
      <c r="A54" s="11"/>
      <c r="B54" s="11"/>
      <c r="C54" s="11">
        <v>40</v>
      </c>
      <c r="D54" s="59">
        <f t="shared" si="9"/>
        <v>29403.792000000001</v>
      </c>
      <c r="E54" s="59">
        <f t="shared" si="3"/>
        <v>12342.97</v>
      </c>
      <c r="F54" s="54">
        <f>IF($F$9="A",Data!$N$6,IF($F$9="B",Data!$N$7,IF($F$9="C",Data!$N$8,IF($F$9="D",Data!$N$9,0))))</f>
        <v>679.8</v>
      </c>
      <c r="G54" s="57">
        <f t="shared" ref="G54" si="10">SUM(D54:E54)</f>
        <v>41746.762000000002</v>
      </c>
      <c r="H54" s="58">
        <f t="shared" si="0"/>
        <v>2450.3160000000003</v>
      </c>
      <c r="I54" s="58">
        <f>E54/$H$7</f>
        <v>1028.5808333333332</v>
      </c>
      <c r="J54" s="58">
        <f t="shared" si="5"/>
        <v>56.65</v>
      </c>
      <c r="K54" s="57">
        <f t="shared" ref="K54" si="11">SUM(H54:I54)</f>
        <v>3478.8968333333332</v>
      </c>
      <c r="L54" s="55">
        <f t="shared" si="1"/>
        <v>80.558334246575342</v>
      </c>
      <c r="M54" s="55">
        <f t="shared" si="2"/>
        <v>33.816356164383556</v>
      </c>
      <c r="N54" s="55">
        <f t="shared" si="7"/>
        <v>1.8624657534246574</v>
      </c>
      <c r="O54" s="56">
        <f>SUM(L54:N54)</f>
        <v>116.23715616438355</v>
      </c>
    </row>
    <row r="55" spans="1:15" ht="10.5" customHeight="1" x14ac:dyDescent="0.2"/>
  </sheetData>
  <sheetProtection algorithmName="SHA-512" hashValue="PnVJ6/Zjeyq2lxu2t7hlwpvzckwX0b8Pm7mXIAqRw7J8jAL+2yHhedQtwS/kJtUjYdP7H2F7dYPFITn5eUWHhw==" saltValue="QmC2Iq3nKLIDr8+DBxhXtQ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customProperties>
    <customPr name="EpmWorksheetKeyString_GU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F6B043-530F-4112-B30F-5DE129E11109}">
          <x14:formula1>
            <xm:f>Data!$M$11:$M$15</xm:f>
          </x14:formula1>
          <xm:sqref>F9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FC9C1-D965-4A19-A280-0754344443A7}">
  <sheetPr>
    <tabColor indexed="10"/>
    <pageSetUpPr fitToPage="1"/>
  </sheetPr>
  <dimension ref="A1:R55"/>
  <sheetViews>
    <sheetView zoomScaleNormal="100" workbookViewId="0">
      <selection activeCell="O55" sqref="O55"/>
    </sheetView>
  </sheetViews>
  <sheetFormatPr defaultColWidth="9.109375" defaultRowHeight="10.199999999999999" x14ac:dyDescent="0.2"/>
  <cols>
    <col min="1" max="1" width="8.44140625" style="6" bestFit="1" customWidth="1"/>
    <col min="2" max="2" width="5.44140625" style="7" bestFit="1" customWidth="1"/>
    <col min="3" max="3" width="5.88671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09375" style="6" bestFit="1" customWidth="1"/>
    <col min="10" max="10" width="6.88671875" style="6" customWidth="1"/>
    <col min="11" max="11" width="9" style="6" customWidth="1"/>
    <col min="12" max="12" width="8.109375" style="6" bestFit="1" customWidth="1"/>
    <col min="13" max="13" width="7.44140625" style="6" bestFit="1" customWidth="1"/>
    <col min="14" max="14" width="9.6640625" style="6" customWidth="1"/>
    <col min="15" max="15" width="9.44140625" style="6" customWidth="1"/>
    <col min="16" max="18" width="9.109375" style="6"/>
    <col min="19" max="19" width="4.109375" style="6" customWidth="1"/>
    <col min="20" max="20" width="5.6640625" style="6" bestFit="1" customWidth="1"/>
    <col min="21" max="16384" width="9.10937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9" t="s">
        <v>0</v>
      </c>
      <c r="F2" s="99"/>
      <c r="G2" s="99"/>
      <c r="H2" s="99"/>
      <c r="I2" s="99"/>
      <c r="J2" s="99"/>
      <c r="K2" s="99"/>
      <c r="L2" s="7"/>
      <c r="M2" s="7"/>
      <c r="N2" s="51"/>
      <c r="O2" s="51"/>
    </row>
    <row r="3" spans="1:15" s="18" customFormat="1" ht="17.25" customHeight="1" x14ac:dyDescent="0.25">
      <c r="A3" s="17"/>
      <c r="B3" s="17"/>
      <c r="C3" s="17"/>
      <c r="D3" s="17"/>
      <c r="E3" s="70" t="s">
        <v>32</v>
      </c>
      <c r="F3" s="70"/>
      <c r="G3" s="71">
        <v>44927</v>
      </c>
      <c r="H3" s="70" t="s">
        <v>33</v>
      </c>
      <c r="I3" s="98"/>
      <c r="J3" s="98"/>
      <c r="K3" s="98"/>
      <c r="L3" s="17"/>
      <c r="M3" s="17"/>
      <c r="N3" s="95"/>
      <c r="O3" s="95"/>
    </row>
    <row r="4" spans="1:15" s="18" customFormat="1" ht="18.75" customHeight="1" x14ac:dyDescent="0.25">
      <c r="A4" s="17"/>
      <c r="B4" s="17"/>
      <c r="C4" s="17"/>
      <c r="D4" s="17"/>
      <c r="E4" s="70"/>
      <c r="F4" s="70"/>
      <c r="G4" s="100" t="s">
        <v>60</v>
      </c>
      <c r="H4" s="100"/>
      <c r="I4" s="100"/>
      <c r="J4" s="100"/>
      <c r="K4" s="100"/>
      <c r="L4" s="17"/>
      <c r="M4" s="17"/>
    </row>
    <row r="5" spans="1:15" ht="12" customHeight="1" x14ac:dyDescent="0.2">
      <c r="A5" s="96" t="s">
        <v>34</v>
      </c>
      <c r="B5" s="96"/>
      <c r="C5" s="96"/>
      <c r="D5" s="97">
        <v>5</v>
      </c>
      <c r="E5" s="7"/>
      <c r="F5" s="7"/>
      <c r="G5" s="100"/>
      <c r="H5" s="100"/>
      <c r="I5" s="100"/>
      <c r="J5" s="100"/>
      <c r="K5" s="100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6"/>
      <c r="B6" s="96"/>
      <c r="C6" s="96"/>
      <c r="D6" s="97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5">
      <c r="A8" s="94" t="s">
        <v>1</v>
      </c>
      <c r="B8" s="94" t="s">
        <v>2</v>
      </c>
      <c r="C8" s="94" t="s">
        <v>3</v>
      </c>
      <c r="D8" s="93" t="s">
        <v>6</v>
      </c>
      <c r="E8" s="93"/>
      <c r="F8" s="93"/>
      <c r="G8" s="93"/>
      <c r="H8" s="90" t="str">
        <f>CONCATENATE("MENSILE - MONATLICH  
(",H7," mesi/Monate)")</f>
        <v>MENSILE - MONATLICH  
(12 mesi/Monate)</v>
      </c>
      <c r="I8" s="91"/>
      <c r="J8" s="91"/>
      <c r="K8" s="92"/>
      <c r="L8" s="90" t="str">
        <f>CONCATENATE("GIORNALIERO - TÄGLICH  
(",L7," giorni/Tage)")</f>
        <v>GIORNALIERO - TÄGLICH  
(365 giorni/Tage)</v>
      </c>
      <c r="M8" s="91"/>
      <c r="N8" s="91"/>
      <c r="O8" s="92"/>
    </row>
    <row r="9" spans="1:15" s="10" customFormat="1" ht="27" customHeight="1" x14ac:dyDescent="0.25">
      <c r="A9" s="94"/>
      <c r="B9" s="94"/>
      <c r="C9" s="94"/>
      <c r="D9" s="75" t="s">
        <v>4</v>
      </c>
      <c r="E9" s="75" t="s">
        <v>5</v>
      </c>
      <c r="F9" s="74" t="s">
        <v>57</v>
      </c>
      <c r="G9" s="75" t="s">
        <v>9</v>
      </c>
      <c r="H9" s="75" t="s">
        <v>4</v>
      </c>
      <c r="I9" s="75" t="s">
        <v>5</v>
      </c>
      <c r="J9" s="67" t="str">
        <f>F9</f>
        <v>C</v>
      </c>
      <c r="K9" s="75" t="s">
        <v>9</v>
      </c>
      <c r="L9" s="75" t="s">
        <v>4</v>
      </c>
      <c r="M9" s="75" t="s">
        <v>5</v>
      </c>
      <c r="N9" s="67" t="str">
        <f>J9</f>
        <v>C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v>11591.59</v>
      </c>
      <c r="E10" s="73">
        <v>12487.24</v>
      </c>
      <c r="F10" s="54">
        <f>IF($F$9="A",Data!$N$6,IF($F$9="B",Data!$N$7,IF($F$9="C",Data!$N$8,IF($F$9="D",Data!$N$9,0))))</f>
        <v>679.8</v>
      </c>
      <c r="G10" s="57">
        <f>SUM(D10:F10)</f>
        <v>24758.63</v>
      </c>
      <c r="H10" s="58">
        <f t="shared" ref="H10:I54" si="0">D10/$H$7</f>
        <v>965.96583333333331</v>
      </c>
      <c r="I10" s="58">
        <f>E10/$H$7</f>
        <v>1040.6033333333332</v>
      </c>
      <c r="J10" s="58">
        <f>$F$10/12</f>
        <v>56.65</v>
      </c>
      <c r="K10" s="57">
        <f>SUM(H10:J10)</f>
        <v>2063.2191666666668</v>
      </c>
      <c r="L10" s="55">
        <f t="shared" ref="L10:L54" si="1">D10/$L$7</f>
        <v>31.757780821917809</v>
      </c>
      <c r="M10" s="55">
        <f t="shared" ref="M10:M54" si="2">E10/$L$7</f>
        <v>34.211616438356167</v>
      </c>
      <c r="N10" s="55">
        <f>$F$10/$L$7</f>
        <v>1.8624657534246574</v>
      </c>
      <c r="O10" s="56">
        <f>SUM(L10:N10)</f>
        <v>67.831863013698637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12287.0854</v>
      </c>
      <c r="E11" s="59">
        <f t="shared" ref="E11:E54" si="3">E10</f>
        <v>12487.24</v>
      </c>
      <c r="F11" s="54">
        <f>IF($F$9="A",Data!$N$6,IF($F$9="B",Data!$N$7,IF($F$9="C",Data!$N$8,IF($F$9="D",Data!$N$9,0))))</f>
        <v>679.8</v>
      </c>
      <c r="G11" s="57">
        <f t="shared" ref="G11:G54" si="4">SUM(D11:F11)</f>
        <v>25454.125400000001</v>
      </c>
      <c r="H11" s="58">
        <f t="shared" si="0"/>
        <v>1023.9237833333333</v>
      </c>
      <c r="I11" s="58">
        <f t="shared" si="0"/>
        <v>1040.6033333333332</v>
      </c>
      <c r="J11" s="58">
        <f t="shared" ref="J11:J54" si="5">$F$10/12</f>
        <v>56.65</v>
      </c>
      <c r="K11" s="57">
        <f t="shared" ref="K11:K54" si="6">SUM(H11:J11)</f>
        <v>2121.1771166666667</v>
      </c>
      <c r="L11" s="55">
        <f t="shared" si="1"/>
        <v>33.663247671232874</v>
      </c>
      <c r="M11" s="55">
        <f t="shared" si="2"/>
        <v>34.211616438356167</v>
      </c>
      <c r="N11" s="55">
        <f t="shared" ref="N11:N54" si="7">$F$10/$L$7</f>
        <v>1.8624657534246574</v>
      </c>
      <c r="O11" s="56">
        <f t="shared" ref="O11:O53" si="8">SUM(L11:N11)</f>
        <v>69.737329863013699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12982.580800000002</v>
      </c>
      <c r="E12" s="59">
        <f t="shared" si="3"/>
        <v>12487.24</v>
      </c>
      <c r="F12" s="54">
        <f>IF($F$9="A",Data!$N$6,IF($F$9="B",Data!$N$7,IF($F$9="C",Data!$N$8,IF($F$9="D",Data!$N$9,0))))</f>
        <v>679.8</v>
      </c>
      <c r="G12" s="57">
        <f t="shared" si="4"/>
        <v>26149.620800000001</v>
      </c>
      <c r="H12" s="58">
        <f t="shared" si="0"/>
        <v>1081.8817333333334</v>
      </c>
      <c r="I12" s="58">
        <f t="shared" si="0"/>
        <v>1040.6033333333332</v>
      </c>
      <c r="J12" s="58">
        <f t="shared" si="5"/>
        <v>56.65</v>
      </c>
      <c r="K12" s="57">
        <f t="shared" si="6"/>
        <v>2179.1350666666667</v>
      </c>
      <c r="L12" s="55">
        <f t="shared" si="1"/>
        <v>35.56871452054795</v>
      </c>
      <c r="M12" s="55">
        <f t="shared" si="2"/>
        <v>34.211616438356167</v>
      </c>
      <c r="N12" s="55">
        <f t="shared" si="7"/>
        <v>1.8624657534246574</v>
      </c>
      <c r="O12" s="56">
        <f t="shared" si="8"/>
        <v>71.642796712328774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13678.0762</v>
      </c>
      <c r="E13" s="59">
        <f t="shared" si="3"/>
        <v>12487.24</v>
      </c>
      <c r="F13" s="54">
        <f>IF($F$9="A",Data!$N$6,IF($F$9="B",Data!$N$7,IF($F$9="C",Data!$N$8,IF($F$9="D",Data!$N$9,0))))</f>
        <v>679.8</v>
      </c>
      <c r="G13" s="57">
        <f t="shared" si="4"/>
        <v>26845.1162</v>
      </c>
      <c r="H13" s="58">
        <f t="shared" si="0"/>
        <v>1139.8396833333334</v>
      </c>
      <c r="I13" s="58">
        <f t="shared" si="0"/>
        <v>1040.6033333333332</v>
      </c>
      <c r="J13" s="58">
        <f t="shared" si="5"/>
        <v>56.65</v>
      </c>
      <c r="K13" s="57">
        <f t="shared" si="6"/>
        <v>2237.0930166666667</v>
      </c>
      <c r="L13" s="55">
        <f t="shared" si="1"/>
        <v>37.474181369863011</v>
      </c>
      <c r="M13" s="55">
        <f t="shared" si="2"/>
        <v>34.211616438356167</v>
      </c>
      <c r="N13" s="55">
        <f t="shared" si="7"/>
        <v>1.8624657534246574</v>
      </c>
      <c r="O13" s="56">
        <f t="shared" si="8"/>
        <v>73.548263561643836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v>15040.25</v>
      </c>
      <c r="E14" s="73">
        <f t="shared" si="3"/>
        <v>12487.24</v>
      </c>
      <c r="F14" s="54">
        <f>IF($F$9="A",Data!$N$6,IF($F$9="B",Data!$N$7,IF($F$9="C",Data!$N$8,IF($F$9="D",Data!$N$9,0))))</f>
        <v>679.8</v>
      </c>
      <c r="G14" s="57">
        <f t="shared" si="4"/>
        <v>28207.289999999997</v>
      </c>
      <c r="H14" s="58">
        <f t="shared" si="0"/>
        <v>1253.3541666666667</v>
      </c>
      <c r="I14" s="58">
        <f t="shared" si="0"/>
        <v>1040.6033333333332</v>
      </c>
      <c r="J14" s="58">
        <f t="shared" si="5"/>
        <v>56.65</v>
      </c>
      <c r="K14" s="57">
        <f t="shared" si="6"/>
        <v>2350.6075000000001</v>
      </c>
      <c r="L14" s="55">
        <f t="shared" si="1"/>
        <v>41.206164383561642</v>
      </c>
      <c r="M14" s="55">
        <f t="shared" si="2"/>
        <v>34.211616438356167</v>
      </c>
      <c r="N14" s="55">
        <f t="shared" si="7"/>
        <v>1.8624657534246574</v>
      </c>
      <c r="O14" s="56">
        <f t="shared" si="8"/>
        <v>77.28024657534246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15491.4575</v>
      </c>
      <c r="E15" s="59">
        <f t="shared" si="3"/>
        <v>12487.24</v>
      </c>
      <c r="F15" s="54">
        <f>IF($F$9="A",Data!$N$6,IF($F$9="B",Data!$N$7,IF($F$9="C",Data!$N$8,IF($F$9="D",Data!$N$9,0))))</f>
        <v>679.8</v>
      </c>
      <c r="G15" s="57">
        <f t="shared" si="4"/>
        <v>28658.497500000001</v>
      </c>
      <c r="H15" s="58">
        <f t="shared" si="0"/>
        <v>1290.9547916666668</v>
      </c>
      <c r="I15" s="58">
        <f t="shared" si="0"/>
        <v>1040.6033333333332</v>
      </c>
      <c r="J15" s="58">
        <f t="shared" si="5"/>
        <v>56.65</v>
      </c>
      <c r="K15" s="57">
        <f t="shared" si="6"/>
        <v>2388.2081250000001</v>
      </c>
      <c r="L15" s="55">
        <f t="shared" si="1"/>
        <v>42.442349315068498</v>
      </c>
      <c r="M15" s="55">
        <f t="shared" si="2"/>
        <v>34.211616438356167</v>
      </c>
      <c r="N15" s="55">
        <f t="shared" si="7"/>
        <v>1.8624657534246574</v>
      </c>
      <c r="O15" s="56">
        <f t="shared" si="8"/>
        <v>78.516431506849329</v>
      </c>
    </row>
    <row r="16" spans="1:15" ht="14.1" customHeight="1" x14ac:dyDescent="0.2">
      <c r="A16" s="11"/>
      <c r="B16" s="11"/>
      <c r="C16" s="11">
        <v>2</v>
      </c>
      <c r="D16" s="59">
        <f t="shared" ref="D16:D54" si="9">$D$14+$D$14*$A$15*C16</f>
        <v>15942.665000000001</v>
      </c>
      <c r="E16" s="59">
        <f t="shared" si="3"/>
        <v>12487.24</v>
      </c>
      <c r="F16" s="54">
        <f>IF($F$9="A",Data!$N$6,IF($F$9="B",Data!$N$7,IF($F$9="C",Data!$N$8,IF($F$9="D",Data!$N$9,0))))</f>
        <v>679.8</v>
      </c>
      <c r="G16" s="57">
        <f t="shared" si="4"/>
        <v>29109.704999999998</v>
      </c>
      <c r="H16" s="58">
        <f t="shared" si="0"/>
        <v>1328.5554166666668</v>
      </c>
      <c r="I16" s="58">
        <f t="shared" si="0"/>
        <v>1040.6033333333332</v>
      </c>
      <c r="J16" s="58">
        <f t="shared" si="5"/>
        <v>56.65</v>
      </c>
      <c r="K16" s="57">
        <f t="shared" si="6"/>
        <v>2425.8087500000001</v>
      </c>
      <c r="L16" s="55">
        <f t="shared" si="1"/>
        <v>43.678534246575346</v>
      </c>
      <c r="M16" s="55">
        <f t="shared" si="2"/>
        <v>34.211616438356167</v>
      </c>
      <c r="N16" s="55">
        <f t="shared" si="7"/>
        <v>1.8624657534246574</v>
      </c>
      <c r="O16" s="56">
        <f t="shared" si="8"/>
        <v>79.752616438356171</v>
      </c>
    </row>
    <row r="17" spans="1:18" ht="14.1" customHeight="1" x14ac:dyDescent="0.2">
      <c r="A17" s="11"/>
      <c r="B17" s="11"/>
      <c r="C17" s="11">
        <v>3</v>
      </c>
      <c r="D17" s="59">
        <f t="shared" si="9"/>
        <v>16393.872500000001</v>
      </c>
      <c r="E17" s="59">
        <f t="shared" si="3"/>
        <v>12487.24</v>
      </c>
      <c r="F17" s="54">
        <f>IF($F$9="A",Data!$N$6,IF($F$9="B",Data!$N$7,IF($F$9="C",Data!$N$8,IF($F$9="D",Data!$N$9,0))))</f>
        <v>679.8</v>
      </c>
      <c r="G17" s="57">
        <f t="shared" si="4"/>
        <v>29560.912500000002</v>
      </c>
      <c r="H17" s="58">
        <f t="shared" si="0"/>
        <v>1366.1560416666669</v>
      </c>
      <c r="I17" s="58">
        <f t="shared" si="0"/>
        <v>1040.6033333333332</v>
      </c>
      <c r="J17" s="58">
        <f t="shared" si="5"/>
        <v>56.65</v>
      </c>
      <c r="K17" s="57">
        <f t="shared" si="6"/>
        <v>2463.4093750000002</v>
      </c>
      <c r="L17" s="55">
        <f t="shared" si="1"/>
        <v>44.914719178082194</v>
      </c>
      <c r="M17" s="55">
        <f t="shared" si="2"/>
        <v>34.211616438356167</v>
      </c>
      <c r="N17" s="55">
        <f t="shared" si="7"/>
        <v>1.8624657534246574</v>
      </c>
      <c r="O17" s="56">
        <f t="shared" si="8"/>
        <v>80.988801369863012</v>
      </c>
    </row>
    <row r="18" spans="1:18" ht="14.1" customHeight="1" x14ac:dyDescent="0.2">
      <c r="A18" s="11"/>
      <c r="B18" s="11"/>
      <c r="C18" s="11">
        <v>4</v>
      </c>
      <c r="D18" s="59">
        <f t="shared" si="9"/>
        <v>16845.080000000002</v>
      </c>
      <c r="E18" s="59">
        <f t="shared" si="3"/>
        <v>12487.24</v>
      </c>
      <c r="F18" s="54">
        <f>IF($F$9="A",Data!$N$6,IF($F$9="B",Data!$N$7,IF($F$9="C",Data!$N$8,IF($F$9="D",Data!$N$9,0))))</f>
        <v>679.8</v>
      </c>
      <c r="G18" s="57">
        <f t="shared" si="4"/>
        <v>30012.12</v>
      </c>
      <c r="H18" s="58">
        <f t="shared" si="0"/>
        <v>1403.7566666666669</v>
      </c>
      <c r="I18" s="58">
        <f t="shared" si="0"/>
        <v>1040.6033333333332</v>
      </c>
      <c r="J18" s="58">
        <f t="shared" si="5"/>
        <v>56.65</v>
      </c>
      <c r="K18" s="57">
        <f t="shared" si="6"/>
        <v>2501.0100000000002</v>
      </c>
      <c r="L18" s="55">
        <f t="shared" si="1"/>
        <v>46.150904109589042</v>
      </c>
      <c r="M18" s="55">
        <f t="shared" si="2"/>
        <v>34.211616438356167</v>
      </c>
      <c r="N18" s="55">
        <f t="shared" si="7"/>
        <v>1.8624657534246574</v>
      </c>
      <c r="O18" s="56">
        <f t="shared" si="8"/>
        <v>82.224986301369867</v>
      </c>
    </row>
    <row r="19" spans="1:18" ht="14.1" customHeight="1" x14ac:dyDescent="0.2">
      <c r="A19" s="11"/>
      <c r="B19" s="11"/>
      <c r="C19" s="11">
        <v>5</v>
      </c>
      <c r="D19" s="59">
        <f t="shared" si="9"/>
        <v>17296.287499999999</v>
      </c>
      <c r="E19" s="59">
        <f t="shared" si="3"/>
        <v>12487.24</v>
      </c>
      <c r="F19" s="54">
        <f>IF($F$9="A",Data!$N$6,IF($F$9="B",Data!$N$7,IF($F$9="C",Data!$N$8,IF($F$9="D",Data!$N$9,0))))</f>
        <v>679.8</v>
      </c>
      <c r="G19" s="57">
        <f t="shared" si="4"/>
        <v>30463.327499999996</v>
      </c>
      <c r="H19" s="58">
        <f t="shared" si="0"/>
        <v>1441.3572916666665</v>
      </c>
      <c r="I19" s="58">
        <f t="shared" si="0"/>
        <v>1040.6033333333332</v>
      </c>
      <c r="J19" s="58">
        <f t="shared" si="5"/>
        <v>56.65</v>
      </c>
      <c r="K19" s="57">
        <f t="shared" si="6"/>
        <v>2538.6106249999998</v>
      </c>
      <c r="L19" s="55">
        <f t="shared" si="1"/>
        <v>47.387089041095884</v>
      </c>
      <c r="M19" s="55">
        <f t="shared" si="2"/>
        <v>34.211616438356167</v>
      </c>
      <c r="N19" s="55">
        <f t="shared" si="7"/>
        <v>1.8624657534246574</v>
      </c>
      <c r="O19" s="56">
        <f t="shared" si="8"/>
        <v>83.461171232876708</v>
      </c>
    </row>
    <row r="20" spans="1:18" ht="14.1" customHeight="1" x14ac:dyDescent="0.2">
      <c r="A20" s="11"/>
      <c r="B20" s="11"/>
      <c r="C20" s="11">
        <v>6</v>
      </c>
      <c r="D20" s="59">
        <f t="shared" si="9"/>
        <v>17747.494999999999</v>
      </c>
      <c r="E20" s="59">
        <f t="shared" si="3"/>
        <v>12487.24</v>
      </c>
      <c r="F20" s="54">
        <f>IF($F$9="A",Data!$N$6,IF($F$9="B",Data!$N$7,IF($F$9="C",Data!$N$8,IF($F$9="D",Data!$N$9,0))))</f>
        <v>679.8</v>
      </c>
      <c r="G20" s="57">
        <f t="shared" si="4"/>
        <v>30914.535</v>
      </c>
      <c r="H20" s="58">
        <f t="shared" si="0"/>
        <v>1478.9579166666665</v>
      </c>
      <c r="I20" s="58">
        <f t="shared" si="0"/>
        <v>1040.6033333333332</v>
      </c>
      <c r="J20" s="58">
        <f t="shared" si="5"/>
        <v>56.65</v>
      </c>
      <c r="K20" s="57">
        <f t="shared" si="6"/>
        <v>2576.2112499999998</v>
      </c>
      <c r="L20" s="55">
        <f t="shared" si="1"/>
        <v>48.623273972602739</v>
      </c>
      <c r="M20" s="55">
        <f t="shared" si="2"/>
        <v>34.211616438356167</v>
      </c>
      <c r="N20" s="55">
        <f t="shared" si="7"/>
        <v>1.8624657534246574</v>
      </c>
      <c r="O20" s="56">
        <f t="shared" si="8"/>
        <v>84.697356164383564</v>
      </c>
    </row>
    <row r="21" spans="1:18" ht="14.1" customHeight="1" x14ac:dyDescent="0.2">
      <c r="A21" s="11"/>
      <c r="B21" s="11"/>
      <c r="C21" s="11">
        <v>7</v>
      </c>
      <c r="D21" s="59">
        <f t="shared" si="9"/>
        <v>18198.702499999999</v>
      </c>
      <c r="E21" s="59">
        <f t="shared" si="3"/>
        <v>12487.24</v>
      </c>
      <c r="F21" s="54">
        <f>IF($F$9="A",Data!$N$6,IF($F$9="B",Data!$N$7,IF($F$9="C",Data!$N$8,IF($F$9="D",Data!$N$9,0))))</f>
        <v>679.8</v>
      </c>
      <c r="G21" s="57">
        <f t="shared" si="4"/>
        <v>31365.742499999997</v>
      </c>
      <c r="H21" s="58">
        <f t="shared" si="0"/>
        <v>1516.5585416666665</v>
      </c>
      <c r="I21" s="58">
        <f t="shared" si="0"/>
        <v>1040.6033333333332</v>
      </c>
      <c r="J21" s="58">
        <f t="shared" si="5"/>
        <v>56.65</v>
      </c>
      <c r="K21" s="57">
        <f t="shared" si="6"/>
        <v>2613.8118749999999</v>
      </c>
      <c r="L21" s="55">
        <f t="shared" si="1"/>
        <v>49.859458904109587</v>
      </c>
      <c r="M21" s="55">
        <f t="shared" si="2"/>
        <v>34.211616438356167</v>
      </c>
      <c r="N21" s="55">
        <f t="shared" si="7"/>
        <v>1.8624657534246574</v>
      </c>
      <c r="O21" s="56">
        <f t="shared" si="8"/>
        <v>85.933541095890405</v>
      </c>
      <c r="R21" s="66"/>
    </row>
    <row r="22" spans="1:18" ht="14.1" customHeight="1" x14ac:dyDescent="0.2">
      <c r="A22" s="11"/>
      <c r="B22" s="11"/>
      <c r="C22" s="11">
        <v>8</v>
      </c>
      <c r="D22" s="59">
        <f t="shared" si="9"/>
        <v>18649.91</v>
      </c>
      <c r="E22" s="59">
        <f t="shared" si="3"/>
        <v>12487.24</v>
      </c>
      <c r="F22" s="54">
        <f>IF($F$9="A",Data!$N$6,IF($F$9="B",Data!$N$7,IF($F$9="C",Data!$N$8,IF($F$9="D",Data!$N$9,0))))</f>
        <v>679.8</v>
      </c>
      <c r="G22" s="57">
        <f t="shared" si="4"/>
        <v>31816.95</v>
      </c>
      <c r="H22" s="58">
        <f t="shared" si="0"/>
        <v>1554.1591666666666</v>
      </c>
      <c r="I22" s="58">
        <f>E22/$H$7</f>
        <v>1040.6033333333332</v>
      </c>
      <c r="J22" s="58">
        <f t="shared" si="5"/>
        <v>56.65</v>
      </c>
      <c r="K22" s="57">
        <f t="shared" si="6"/>
        <v>2651.4124999999999</v>
      </c>
      <c r="L22" s="55">
        <f t="shared" si="1"/>
        <v>51.095643835616436</v>
      </c>
      <c r="M22" s="55">
        <f t="shared" si="2"/>
        <v>34.211616438356167</v>
      </c>
      <c r="N22" s="55">
        <f t="shared" si="7"/>
        <v>1.8624657534246574</v>
      </c>
      <c r="O22" s="56">
        <f t="shared" si="8"/>
        <v>87.16972602739726</v>
      </c>
      <c r="R22" s="66"/>
    </row>
    <row r="23" spans="1:18" ht="14.1" customHeight="1" x14ac:dyDescent="0.2">
      <c r="A23" s="11"/>
      <c r="B23" s="11"/>
      <c r="C23" s="11">
        <v>9</v>
      </c>
      <c r="D23" s="59">
        <f t="shared" si="9"/>
        <v>19101.1175</v>
      </c>
      <c r="E23" s="59">
        <f t="shared" si="3"/>
        <v>12487.24</v>
      </c>
      <c r="F23" s="54">
        <f>IF($F$9="A",Data!$N$6,IF($F$9="B",Data!$N$7,IF($F$9="C",Data!$N$8,IF($F$9="D",Data!$N$9,0))))</f>
        <v>679.8</v>
      </c>
      <c r="G23" s="57">
        <f t="shared" si="4"/>
        <v>32268.157499999998</v>
      </c>
      <c r="H23" s="58">
        <f t="shared" si="0"/>
        <v>1591.7597916666666</v>
      </c>
      <c r="I23" s="58">
        <f t="shared" si="0"/>
        <v>1040.6033333333332</v>
      </c>
      <c r="J23" s="58">
        <f t="shared" si="5"/>
        <v>56.65</v>
      </c>
      <c r="K23" s="57">
        <f t="shared" si="6"/>
        <v>2689.0131249999999</v>
      </c>
      <c r="L23" s="55">
        <f t="shared" si="1"/>
        <v>52.331828767123291</v>
      </c>
      <c r="M23" s="55">
        <f t="shared" si="2"/>
        <v>34.211616438356167</v>
      </c>
      <c r="N23" s="55">
        <f t="shared" si="7"/>
        <v>1.8624657534246574</v>
      </c>
      <c r="O23" s="56">
        <f t="shared" si="8"/>
        <v>88.405910958904116</v>
      </c>
    </row>
    <row r="24" spans="1:18" ht="14.1" customHeight="1" x14ac:dyDescent="0.2">
      <c r="A24" s="11"/>
      <c r="B24" s="11"/>
      <c r="C24" s="11">
        <v>10</v>
      </c>
      <c r="D24" s="59">
        <f t="shared" si="9"/>
        <v>19552.325000000001</v>
      </c>
      <c r="E24" s="59">
        <f t="shared" si="3"/>
        <v>12487.24</v>
      </c>
      <c r="F24" s="54">
        <f>IF($F$9="A",Data!$N$6,IF($F$9="B",Data!$N$7,IF($F$9="C",Data!$N$8,IF($F$9="D",Data!$N$9,0))))</f>
        <v>679.8</v>
      </c>
      <c r="G24" s="57">
        <f t="shared" si="4"/>
        <v>32719.365000000002</v>
      </c>
      <c r="H24" s="58">
        <f t="shared" si="0"/>
        <v>1629.3604166666667</v>
      </c>
      <c r="I24" s="58">
        <f t="shared" si="0"/>
        <v>1040.6033333333332</v>
      </c>
      <c r="J24" s="58">
        <f t="shared" si="5"/>
        <v>56.65</v>
      </c>
      <c r="K24" s="57">
        <f t="shared" si="6"/>
        <v>2726.61375</v>
      </c>
      <c r="L24" s="55">
        <f t="shared" si="1"/>
        <v>53.568013698630139</v>
      </c>
      <c r="M24" s="55">
        <f t="shared" si="2"/>
        <v>34.211616438356167</v>
      </c>
      <c r="N24" s="55">
        <f t="shared" si="7"/>
        <v>1.8624657534246574</v>
      </c>
      <c r="O24" s="56">
        <f t="shared" si="8"/>
        <v>89.642095890410957</v>
      </c>
    </row>
    <row r="25" spans="1:18" ht="14.1" customHeight="1" x14ac:dyDescent="0.2">
      <c r="A25" s="11"/>
      <c r="B25" s="11"/>
      <c r="C25" s="11">
        <v>11</v>
      </c>
      <c r="D25" s="59">
        <f t="shared" si="9"/>
        <v>20003.532500000001</v>
      </c>
      <c r="E25" s="59">
        <f t="shared" si="3"/>
        <v>12487.24</v>
      </c>
      <c r="F25" s="54">
        <f>IF($F$9="A",Data!$N$6,IF($F$9="B",Data!$N$7,IF($F$9="C",Data!$N$8,IF($F$9="D",Data!$N$9,0))))</f>
        <v>679.8</v>
      </c>
      <c r="G25" s="57">
        <f t="shared" si="4"/>
        <v>33170.572500000002</v>
      </c>
      <c r="H25" s="58">
        <f t="shared" si="0"/>
        <v>1666.9610416666667</v>
      </c>
      <c r="I25" s="58">
        <f t="shared" si="0"/>
        <v>1040.6033333333332</v>
      </c>
      <c r="J25" s="58">
        <f t="shared" si="5"/>
        <v>56.65</v>
      </c>
      <c r="K25" s="57">
        <f t="shared" si="6"/>
        <v>2764.214375</v>
      </c>
      <c r="L25" s="55">
        <f t="shared" si="1"/>
        <v>54.804198630136987</v>
      </c>
      <c r="M25" s="55">
        <f t="shared" si="2"/>
        <v>34.211616438356167</v>
      </c>
      <c r="N25" s="55">
        <f t="shared" si="7"/>
        <v>1.8624657534246574</v>
      </c>
      <c r="O25" s="56">
        <f t="shared" si="8"/>
        <v>90.878280821917812</v>
      </c>
    </row>
    <row r="26" spans="1:18" ht="14.1" customHeight="1" x14ac:dyDescent="0.2">
      <c r="A26" s="11"/>
      <c r="B26" s="11"/>
      <c r="C26" s="11">
        <v>12</v>
      </c>
      <c r="D26" s="59">
        <f t="shared" si="9"/>
        <v>20454.739999999998</v>
      </c>
      <c r="E26" s="59">
        <f t="shared" si="3"/>
        <v>12487.24</v>
      </c>
      <c r="F26" s="54">
        <f>IF($F$9="A",Data!$N$6,IF($F$9="B",Data!$N$7,IF($F$9="C",Data!$N$8,IF($F$9="D",Data!$N$9,0))))</f>
        <v>679.8</v>
      </c>
      <c r="G26" s="57">
        <f t="shared" si="4"/>
        <v>33621.78</v>
      </c>
      <c r="H26" s="58">
        <f t="shared" si="0"/>
        <v>1704.5616666666665</v>
      </c>
      <c r="I26" s="58">
        <f t="shared" si="0"/>
        <v>1040.6033333333332</v>
      </c>
      <c r="J26" s="58">
        <f t="shared" si="5"/>
        <v>56.65</v>
      </c>
      <c r="K26" s="57">
        <f t="shared" si="6"/>
        <v>2801.8150000000001</v>
      </c>
      <c r="L26" s="55">
        <f t="shared" si="1"/>
        <v>56.040383561643829</v>
      </c>
      <c r="M26" s="55">
        <f t="shared" si="2"/>
        <v>34.211616438356167</v>
      </c>
      <c r="N26" s="55">
        <f t="shared" si="7"/>
        <v>1.8624657534246574</v>
      </c>
      <c r="O26" s="56">
        <f t="shared" si="8"/>
        <v>92.114465753424653</v>
      </c>
    </row>
    <row r="27" spans="1:18" ht="14.1" customHeight="1" x14ac:dyDescent="0.2">
      <c r="A27" s="11"/>
      <c r="B27" s="11"/>
      <c r="C27" s="11">
        <v>13</v>
      </c>
      <c r="D27" s="59">
        <f t="shared" si="9"/>
        <v>20905.947500000002</v>
      </c>
      <c r="E27" s="59">
        <f t="shared" si="3"/>
        <v>12487.24</v>
      </c>
      <c r="F27" s="54">
        <f>IF($F$9="A",Data!$N$6,IF($F$9="B",Data!$N$7,IF($F$9="C",Data!$N$8,IF($F$9="D",Data!$N$9,0))))</f>
        <v>679.8</v>
      </c>
      <c r="G27" s="57">
        <f t="shared" si="4"/>
        <v>34072.987500000003</v>
      </c>
      <c r="H27" s="58">
        <f t="shared" si="0"/>
        <v>1742.1622916666668</v>
      </c>
      <c r="I27" s="58">
        <f t="shared" si="0"/>
        <v>1040.6033333333332</v>
      </c>
      <c r="J27" s="58">
        <f t="shared" si="5"/>
        <v>56.65</v>
      </c>
      <c r="K27" s="57">
        <f t="shared" si="6"/>
        <v>2839.4156250000001</v>
      </c>
      <c r="L27" s="55">
        <f t="shared" si="1"/>
        <v>57.276568493150691</v>
      </c>
      <c r="M27" s="55">
        <f t="shared" si="2"/>
        <v>34.211616438356167</v>
      </c>
      <c r="N27" s="55">
        <f t="shared" si="7"/>
        <v>1.8624657534246574</v>
      </c>
      <c r="O27" s="56">
        <f t="shared" si="8"/>
        <v>93.350650684931509</v>
      </c>
    </row>
    <row r="28" spans="1:18" ht="14.1" customHeight="1" x14ac:dyDescent="0.2">
      <c r="A28" s="11"/>
      <c r="B28" s="11"/>
      <c r="C28" s="11">
        <v>14</v>
      </c>
      <c r="D28" s="59">
        <f t="shared" si="9"/>
        <v>21357.154999999999</v>
      </c>
      <c r="E28" s="59">
        <f t="shared" si="3"/>
        <v>12487.24</v>
      </c>
      <c r="F28" s="54">
        <f>IF($F$9="A",Data!$N$6,IF($F$9="B",Data!$N$7,IF($F$9="C",Data!$N$8,IF($F$9="D",Data!$N$9,0))))</f>
        <v>679.8</v>
      </c>
      <c r="G28" s="57">
        <f t="shared" si="4"/>
        <v>34524.195</v>
      </c>
      <c r="H28" s="58">
        <f t="shared" si="0"/>
        <v>1779.7629166666666</v>
      </c>
      <c r="I28" s="58">
        <f t="shared" si="0"/>
        <v>1040.6033333333332</v>
      </c>
      <c r="J28" s="58">
        <f t="shared" si="5"/>
        <v>56.65</v>
      </c>
      <c r="K28" s="57">
        <f t="shared" si="6"/>
        <v>2877.0162500000001</v>
      </c>
      <c r="L28" s="55">
        <f t="shared" si="1"/>
        <v>58.512753424657532</v>
      </c>
      <c r="M28" s="55">
        <f t="shared" si="2"/>
        <v>34.211616438356167</v>
      </c>
      <c r="N28" s="55">
        <f t="shared" si="7"/>
        <v>1.8624657534246574</v>
      </c>
      <c r="O28" s="56">
        <f t="shared" si="8"/>
        <v>94.58683561643835</v>
      </c>
    </row>
    <row r="29" spans="1:18" ht="14.1" customHeight="1" x14ac:dyDescent="0.2">
      <c r="A29" s="11"/>
      <c r="B29" s="11"/>
      <c r="C29" s="11">
        <v>15</v>
      </c>
      <c r="D29" s="59">
        <f t="shared" si="9"/>
        <v>21808.362499999999</v>
      </c>
      <c r="E29" s="59">
        <f t="shared" si="3"/>
        <v>12487.24</v>
      </c>
      <c r="F29" s="54">
        <f>IF($F$9="A",Data!$N$6,IF($F$9="B",Data!$N$7,IF($F$9="C",Data!$N$8,IF($F$9="D",Data!$N$9,0))))</f>
        <v>679.8</v>
      </c>
      <c r="G29" s="57">
        <f t="shared" si="4"/>
        <v>34975.402500000004</v>
      </c>
      <c r="H29" s="58">
        <f t="shared" si="0"/>
        <v>1817.3635416666666</v>
      </c>
      <c r="I29" s="58">
        <f t="shared" si="0"/>
        <v>1040.6033333333332</v>
      </c>
      <c r="J29" s="58">
        <f t="shared" si="5"/>
        <v>56.65</v>
      </c>
      <c r="K29" s="57">
        <f t="shared" si="6"/>
        <v>2914.6168750000002</v>
      </c>
      <c r="L29" s="55">
        <f t="shared" si="1"/>
        <v>59.748938356164381</v>
      </c>
      <c r="M29" s="55">
        <f t="shared" si="2"/>
        <v>34.211616438356167</v>
      </c>
      <c r="N29" s="55">
        <f t="shared" si="7"/>
        <v>1.8624657534246574</v>
      </c>
      <c r="O29" s="56">
        <f t="shared" si="8"/>
        <v>95.823020547945205</v>
      </c>
    </row>
    <row r="30" spans="1:18" ht="14.1" customHeight="1" x14ac:dyDescent="0.2">
      <c r="A30" s="11"/>
      <c r="B30" s="11"/>
      <c r="C30" s="11">
        <v>16</v>
      </c>
      <c r="D30" s="59">
        <f t="shared" si="9"/>
        <v>22259.57</v>
      </c>
      <c r="E30" s="59">
        <f t="shared" si="3"/>
        <v>12487.24</v>
      </c>
      <c r="F30" s="54">
        <f>IF($F$9="A",Data!$N$6,IF($F$9="B",Data!$N$7,IF($F$9="C",Data!$N$8,IF($F$9="D",Data!$N$9,0))))</f>
        <v>679.8</v>
      </c>
      <c r="G30" s="57">
        <f t="shared" si="4"/>
        <v>35426.61</v>
      </c>
      <c r="H30" s="58">
        <f t="shared" si="0"/>
        <v>1854.9641666666666</v>
      </c>
      <c r="I30" s="58">
        <f t="shared" si="0"/>
        <v>1040.6033333333332</v>
      </c>
      <c r="J30" s="58">
        <f t="shared" si="5"/>
        <v>56.65</v>
      </c>
      <c r="K30" s="57">
        <f t="shared" si="6"/>
        <v>2952.2175000000002</v>
      </c>
      <c r="L30" s="55">
        <f t="shared" si="1"/>
        <v>60.985123287671229</v>
      </c>
      <c r="M30" s="55">
        <f t="shared" si="2"/>
        <v>34.211616438356167</v>
      </c>
      <c r="N30" s="55">
        <f t="shared" si="7"/>
        <v>1.8624657534246574</v>
      </c>
      <c r="O30" s="56">
        <f t="shared" si="8"/>
        <v>97.059205479452061</v>
      </c>
    </row>
    <row r="31" spans="1:18" ht="14.1" customHeight="1" x14ac:dyDescent="0.2">
      <c r="A31" s="11"/>
      <c r="B31" s="11"/>
      <c r="C31" s="11">
        <v>17</v>
      </c>
      <c r="D31" s="59">
        <f t="shared" si="9"/>
        <v>22710.7775</v>
      </c>
      <c r="E31" s="59">
        <f t="shared" si="3"/>
        <v>12487.24</v>
      </c>
      <c r="F31" s="54">
        <f>IF($F$9="A",Data!$N$6,IF($F$9="B",Data!$N$7,IF($F$9="C",Data!$N$8,IF($F$9="D",Data!$N$9,0))))</f>
        <v>679.8</v>
      </c>
      <c r="G31" s="57">
        <f t="shared" si="4"/>
        <v>35877.817500000005</v>
      </c>
      <c r="H31" s="58">
        <f t="shared" si="0"/>
        <v>1892.5647916666667</v>
      </c>
      <c r="I31" s="58">
        <f t="shared" si="0"/>
        <v>1040.6033333333332</v>
      </c>
      <c r="J31" s="58">
        <f t="shared" si="5"/>
        <v>56.65</v>
      </c>
      <c r="K31" s="57">
        <f t="shared" si="6"/>
        <v>2989.8181250000002</v>
      </c>
      <c r="L31" s="55">
        <f t="shared" si="1"/>
        <v>62.221308219178084</v>
      </c>
      <c r="M31" s="55">
        <f t="shared" si="2"/>
        <v>34.211616438356167</v>
      </c>
      <c r="N31" s="55">
        <f t="shared" si="7"/>
        <v>1.8624657534246574</v>
      </c>
      <c r="O31" s="56">
        <f t="shared" si="8"/>
        <v>98.295390410958902</v>
      </c>
    </row>
    <row r="32" spans="1:18" ht="14.1" customHeight="1" x14ac:dyDescent="0.2">
      <c r="A32" s="11"/>
      <c r="B32" s="11"/>
      <c r="C32" s="11">
        <v>18</v>
      </c>
      <c r="D32" s="59">
        <f t="shared" si="9"/>
        <v>23161.985000000001</v>
      </c>
      <c r="E32" s="59">
        <f t="shared" si="3"/>
        <v>12487.24</v>
      </c>
      <c r="F32" s="54">
        <f>IF($F$9="A",Data!$N$6,IF($F$9="B",Data!$N$7,IF($F$9="C",Data!$N$8,IF($F$9="D",Data!$N$9,0))))</f>
        <v>679.8</v>
      </c>
      <c r="G32" s="57">
        <f t="shared" si="4"/>
        <v>36329.025000000001</v>
      </c>
      <c r="H32" s="58">
        <f t="shared" si="0"/>
        <v>1930.1654166666667</v>
      </c>
      <c r="I32" s="58">
        <f t="shared" si="0"/>
        <v>1040.6033333333332</v>
      </c>
      <c r="J32" s="58">
        <f t="shared" si="5"/>
        <v>56.65</v>
      </c>
      <c r="K32" s="57">
        <f t="shared" si="6"/>
        <v>3027.4187500000003</v>
      </c>
      <c r="L32" s="55">
        <f t="shared" si="1"/>
        <v>63.457493150684932</v>
      </c>
      <c r="M32" s="55">
        <f t="shared" si="2"/>
        <v>34.211616438356167</v>
      </c>
      <c r="N32" s="55">
        <f t="shared" si="7"/>
        <v>1.8624657534246574</v>
      </c>
      <c r="O32" s="56">
        <f t="shared" si="8"/>
        <v>99.531575342465757</v>
      </c>
    </row>
    <row r="33" spans="1:15" ht="14.1" customHeight="1" x14ac:dyDescent="0.2">
      <c r="A33" s="11"/>
      <c r="B33" s="11"/>
      <c r="C33" s="11">
        <v>19</v>
      </c>
      <c r="D33" s="59">
        <f t="shared" si="9"/>
        <v>23613.192499999997</v>
      </c>
      <c r="E33" s="59">
        <f t="shared" si="3"/>
        <v>12487.24</v>
      </c>
      <c r="F33" s="54">
        <f>IF($F$9="A",Data!$N$6,IF($F$9="B",Data!$N$7,IF($F$9="C",Data!$N$8,IF($F$9="D",Data!$N$9,0))))</f>
        <v>679.8</v>
      </c>
      <c r="G33" s="57">
        <f t="shared" si="4"/>
        <v>36780.232499999998</v>
      </c>
      <c r="H33" s="58">
        <f t="shared" si="0"/>
        <v>1967.7660416666665</v>
      </c>
      <c r="I33" s="58">
        <f t="shared" si="0"/>
        <v>1040.6033333333332</v>
      </c>
      <c r="J33" s="58">
        <f t="shared" si="5"/>
        <v>56.65</v>
      </c>
      <c r="K33" s="57">
        <f t="shared" si="6"/>
        <v>3065.0193749999999</v>
      </c>
      <c r="L33" s="55">
        <f t="shared" si="1"/>
        <v>64.693678082191781</v>
      </c>
      <c r="M33" s="55">
        <f t="shared" si="2"/>
        <v>34.211616438356167</v>
      </c>
      <c r="N33" s="55">
        <f t="shared" si="7"/>
        <v>1.8624657534246574</v>
      </c>
      <c r="O33" s="56">
        <f t="shared" si="8"/>
        <v>100.76776027397261</v>
      </c>
    </row>
    <row r="34" spans="1:15" ht="14.1" customHeight="1" x14ac:dyDescent="0.2">
      <c r="A34" s="11"/>
      <c r="B34" s="11"/>
      <c r="C34" s="11">
        <v>20</v>
      </c>
      <c r="D34" s="59">
        <f t="shared" si="9"/>
        <v>24064.400000000001</v>
      </c>
      <c r="E34" s="59">
        <f t="shared" si="3"/>
        <v>12487.24</v>
      </c>
      <c r="F34" s="54">
        <f>IF($F$9="A",Data!$N$6,IF($F$9="B",Data!$N$7,IF($F$9="C",Data!$N$8,IF($F$9="D",Data!$N$9,0))))</f>
        <v>679.8</v>
      </c>
      <c r="G34" s="57">
        <f t="shared" si="4"/>
        <v>37231.440000000002</v>
      </c>
      <c r="H34" s="58">
        <f t="shared" si="0"/>
        <v>2005.3666666666668</v>
      </c>
      <c r="I34" s="58">
        <f t="shared" si="0"/>
        <v>1040.6033333333332</v>
      </c>
      <c r="J34" s="58">
        <f t="shared" si="5"/>
        <v>56.65</v>
      </c>
      <c r="K34" s="57">
        <f t="shared" si="6"/>
        <v>3102.6200000000003</v>
      </c>
      <c r="L34" s="55">
        <f t="shared" si="1"/>
        <v>65.929863013698636</v>
      </c>
      <c r="M34" s="55">
        <f t="shared" si="2"/>
        <v>34.211616438356167</v>
      </c>
      <c r="N34" s="55">
        <f t="shared" si="7"/>
        <v>1.8624657534246574</v>
      </c>
      <c r="O34" s="56">
        <f t="shared" si="8"/>
        <v>102.00394520547945</v>
      </c>
    </row>
    <row r="35" spans="1:15" ht="14.1" customHeight="1" x14ac:dyDescent="0.2">
      <c r="A35" s="11"/>
      <c r="B35" s="11"/>
      <c r="C35" s="11">
        <v>21</v>
      </c>
      <c r="D35" s="59">
        <f t="shared" si="9"/>
        <v>24515.607499999998</v>
      </c>
      <c r="E35" s="59">
        <f t="shared" si="3"/>
        <v>12487.24</v>
      </c>
      <c r="F35" s="54">
        <f>IF($F$9="A",Data!$N$6,IF($F$9="B",Data!$N$7,IF($F$9="C",Data!$N$8,IF($F$9="D",Data!$N$9,0))))</f>
        <v>679.8</v>
      </c>
      <c r="G35" s="57">
        <f t="shared" si="4"/>
        <v>37682.647499999999</v>
      </c>
      <c r="H35" s="58">
        <f t="shared" si="0"/>
        <v>2042.9672916666666</v>
      </c>
      <c r="I35" s="58">
        <f t="shared" si="0"/>
        <v>1040.6033333333332</v>
      </c>
      <c r="J35" s="58">
        <f t="shared" si="5"/>
        <v>56.65</v>
      </c>
      <c r="K35" s="57">
        <f t="shared" si="6"/>
        <v>3140.2206249999999</v>
      </c>
      <c r="L35" s="55">
        <f t="shared" si="1"/>
        <v>67.166047945205477</v>
      </c>
      <c r="M35" s="55">
        <f t="shared" si="2"/>
        <v>34.211616438356167</v>
      </c>
      <c r="N35" s="55">
        <f t="shared" si="7"/>
        <v>1.8624657534246574</v>
      </c>
      <c r="O35" s="56">
        <f t="shared" si="8"/>
        <v>103.24013013698629</v>
      </c>
    </row>
    <row r="36" spans="1:15" ht="14.1" customHeight="1" x14ac:dyDescent="0.2">
      <c r="A36" s="11"/>
      <c r="B36" s="11"/>
      <c r="C36" s="11">
        <v>22</v>
      </c>
      <c r="D36" s="59">
        <f t="shared" si="9"/>
        <v>24966.814999999999</v>
      </c>
      <c r="E36" s="59">
        <f t="shared" si="3"/>
        <v>12487.24</v>
      </c>
      <c r="F36" s="54">
        <f>IF($F$9="A",Data!$N$6,IF($F$9="B",Data!$N$7,IF($F$9="C",Data!$N$8,IF($F$9="D",Data!$N$9,0))))</f>
        <v>679.8</v>
      </c>
      <c r="G36" s="57">
        <f t="shared" si="4"/>
        <v>38133.855000000003</v>
      </c>
      <c r="H36" s="58">
        <f t="shared" si="0"/>
        <v>2080.5679166666664</v>
      </c>
      <c r="I36" s="58">
        <f t="shared" si="0"/>
        <v>1040.6033333333332</v>
      </c>
      <c r="J36" s="58">
        <f t="shared" si="5"/>
        <v>56.65</v>
      </c>
      <c r="K36" s="57">
        <f t="shared" si="6"/>
        <v>3177.8212499999995</v>
      </c>
      <c r="L36" s="55">
        <f t="shared" si="1"/>
        <v>68.402232876712318</v>
      </c>
      <c r="M36" s="55">
        <f t="shared" si="2"/>
        <v>34.211616438356167</v>
      </c>
      <c r="N36" s="55">
        <f t="shared" si="7"/>
        <v>1.8624657534246574</v>
      </c>
      <c r="O36" s="56">
        <f>SUM(L36:N36)</f>
        <v>104.47631506849314</v>
      </c>
    </row>
    <row r="37" spans="1:15" ht="14.1" customHeight="1" x14ac:dyDescent="0.2">
      <c r="A37" s="11"/>
      <c r="B37" s="11"/>
      <c r="C37" s="11">
        <v>23</v>
      </c>
      <c r="D37" s="59">
        <f t="shared" si="9"/>
        <v>25418.022499999999</v>
      </c>
      <c r="E37" s="59">
        <f t="shared" si="3"/>
        <v>12487.24</v>
      </c>
      <c r="F37" s="54">
        <f>IF($F$9="A",Data!$N$6,IF($F$9="B",Data!$N$7,IF($F$9="C",Data!$N$8,IF($F$9="D",Data!$N$9,0))))</f>
        <v>679.8</v>
      </c>
      <c r="G37" s="57">
        <f t="shared" si="4"/>
        <v>38585.0625</v>
      </c>
      <c r="H37" s="58">
        <f t="shared" si="0"/>
        <v>2118.1685416666664</v>
      </c>
      <c r="I37" s="58">
        <f t="shared" si="0"/>
        <v>1040.6033333333332</v>
      </c>
      <c r="J37" s="58">
        <f t="shared" si="5"/>
        <v>56.65</v>
      </c>
      <c r="K37" s="57">
        <f t="shared" si="6"/>
        <v>3215.4218749999995</v>
      </c>
      <c r="L37" s="55">
        <f t="shared" si="1"/>
        <v>69.638417808219174</v>
      </c>
      <c r="M37" s="55">
        <f t="shared" si="2"/>
        <v>34.211616438356167</v>
      </c>
      <c r="N37" s="55">
        <f t="shared" si="7"/>
        <v>1.8624657534246574</v>
      </c>
      <c r="O37" s="56">
        <f t="shared" si="8"/>
        <v>105.71250000000001</v>
      </c>
    </row>
    <row r="38" spans="1:15" ht="14.1" customHeight="1" x14ac:dyDescent="0.2">
      <c r="A38" s="11"/>
      <c r="B38" s="11"/>
      <c r="C38" s="11">
        <v>24</v>
      </c>
      <c r="D38" s="59">
        <f t="shared" si="9"/>
        <v>25869.23</v>
      </c>
      <c r="E38" s="59">
        <f t="shared" si="3"/>
        <v>12487.24</v>
      </c>
      <c r="F38" s="54">
        <f>IF($F$9="A",Data!$N$6,IF($F$9="B",Data!$N$7,IF($F$9="C",Data!$N$8,IF($F$9="D",Data!$N$9,0))))</f>
        <v>679.8</v>
      </c>
      <c r="G38" s="57">
        <f t="shared" si="4"/>
        <v>39036.270000000004</v>
      </c>
      <c r="H38" s="58">
        <f t="shared" si="0"/>
        <v>2155.7691666666665</v>
      </c>
      <c r="I38" s="58">
        <f t="shared" si="0"/>
        <v>1040.6033333333332</v>
      </c>
      <c r="J38" s="58">
        <f t="shared" si="5"/>
        <v>56.65</v>
      </c>
      <c r="K38" s="57">
        <f t="shared" si="6"/>
        <v>3253.0224999999996</v>
      </c>
      <c r="L38" s="55">
        <f t="shared" si="1"/>
        <v>70.874602739726029</v>
      </c>
      <c r="M38" s="55">
        <f t="shared" si="2"/>
        <v>34.211616438356167</v>
      </c>
      <c r="N38" s="55">
        <f t="shared" si="7"/>
        <v>1.8624657534246574</v>
      </c>
      <c r="O38" s="56">
        <f t="shared" si="8"/>
        <v>106.94868493150685</v>
      </c>
    </row>
    <row r="39" spans="1:15" ht="14.1" customHeight="1" x14ac:dyDescent="0.2">
      <c r="A39" s="11"/>
      <c r="B39" s="11"/>
      <c r="C39" s="11">
        <v>25</v>
      </c>
      <c r="D39" s="59">
        <f t="shared" si="9"/>
        <v>26320.4375</v>
      </c>
      <c r="E39" s="59">
        <f t="shared" si="3"/>
        <v>12487.24</v>
      </c>
      <c r="F39" s="54">
        <f>IF($F$9="A",Data!$N$6,IF($F$9="B",Data!$N$7,IF($F$9="C",Data!$N$8,IF($F$9="D",Data!$N$9,0))))</f>
        <v>679.8</v>
      </c>
      <c r="G39" s="57">
        <f t="shared" si="4"/>
        <v>39487.477500000001</v>
      </c>
      <c r="H39" s="58">
        <f t="shared" si="0"/>
        <v>2193.3697916666665</v>
      </c>
      <c r="I39" s="58">
        <f t="shared" si="0"/>
        <v>1040.6033333333332</v>
      </c>
      <c r="J39" s="58">
        <f t="shared" si="5"/>
        <v>56.65</v>
      </c>
      <c r="K39" s="57">
        <f t="shared" si="6"/>
        <v>3290.6231249999996</v>
      </c>
      <c r="L39" s="55">
        <f t="shared" si="1"/>
        <v>72.11078767123287</v>
      </c>
      <c r="M39" s="55">
        <f t="shared" si="2"/>
        <v>34.211616438356167</v>
      </c>
      <c r="N39" s="55">
        <f t="shared" si="7"/>
        <v>1.8624657534246574</v>
      </c>
      <c r="O39" s="56">
        <f t="shared" si="8"/>
        <v>108.18486986301369</v>
      </c>
    </row>
    <row r="40" spans="1:15" ht="14.1" customHeight="1" x14ac:dyDescent="0.2">
      <c r="A40" s="11"/>
      <c r="B40" s="11"/>
      <c r="C40" s="11">
        <v>26</v>
      </c>
      <c r="D40" s="59">
        <f t="shared" si="9"/>
        <v>26771.645</v>
      </c>
      <c r="E40" s="59">
        <f t="shared" si="3"/>
        <v>12487.24</v>
      </c>
      <c r="F40" s="54">
        <f>IF($F$9="A",Data!$N$6,IF($F$9="B",Data!$N$7,IF($F$9="C",Data!$N$8,IF($F$9="D",Data!$N$9,0))))</f>
        <v>679.8</v>
      </c>
      <c r="G40" s="57">
        <f t="shared" si="4"/>
        <v>39938.685000000005</v>
      </c>
      <c r="H40" s="58">
        <f t="shared" si="0"/>
        <v>2230.9704166666666</v>
      </c>
      <c r="I40" s="58">
        <f t="shared" si="0"/>
        <v>1040.6033333333332</v>
      </c>
      <c r="J40" s="58">
        <f t="shared" si="5"/>
        <v>56.65</v>
      </c>
      <c r="K40" s="57">
        <f t="shared" si="6"/>
        <v>3328.2237499999997</v>
      </c>
      <c r="L40" s="55">
        <f t="shared" si="1"/>
        <v>73.346972602739726</v>
      </c>
      <c r="M40" s="55">
        <f t="shared" si="2"/>
        <v>34.211616438356167</v>
      </c>
      <c r="N40" s="55">
        <f t="shared" si="7"/>
        <v>1.8624657534246574</v>
      </c>
      <c r="O40" s="56">
        <f t="shared" si="8"/>
        <v>109.42105479452056</v>
      </c>
    </row>
    <row r="41" spans="1:15" ht="14.1" customHeight="1" x14ac:dyDescent="0.2">
      <c r="A41" s="11"/>
      <c r="B41" s="11"/>
      <c r="C41" s="11">
        <v>27</v>
      </c>
      <c r="D41" s="59">
        <f t="shared" si="9"/>
        <v>27222.852500000001</v>
      </c>
      <c r="E41" s="59">
        <f t="shared" si="3"/>
        <v>12487.24</v>
      </c>
      <c r="F41" s="54">
        <f>IF($F$9="A",Data!$N$6,IF($F$9="B",Data!$N$7,IF($F$9="C",Data!$N$8,IF($F$9="D",Data!$N$9,0))))</f>
        <v>679.8</v>
      </c>
      <c r="G41" s="57">
        <f t="shared" si="4"/>
        <v>40389.892500000002</v>
      </c>
      <c r="H41" s="58">
        <f t="shared" si="0"/>
        <v>2268.5710416666666</v>
      </c>
      <c r="I41" s="58">
        <f t="shared" si="0"/>
        <v>1040.6033333333332</v>
      </c>
      <c r="J41" s="58">
        <f t="shared" si="5"/>
        <v>56.65</v>
      </c>
      <c r="K41" s="57">
        <f t="shared" si="6"/>
        <v>3365.8243749999997</v>
      </c>
      <c r="L41" s="55">
        <f t="shared" si="1"/>
        <v>74.583157534246581</v>
      </c>
      <c r="M41" s="55">
        <f t="shared" si="2"/>
        <v>34.211616438356167</v>
      </c>
      <c r="N41" s="55">
        <f t="shared" si="7"/>
        <v>1.8624657534246574</v>
      </c>
      <c r="O41" s="56">
        <f t="shared" si="8"/>
        <v>110.6572397260274</v>
      </c>
    </row>
    <row r="42" spans="1:15" ht="14.1" customHeight="1" x14ac:dyDescent="0.2">
      <c r="A42" s="11"/>
      <c r="B42" s="11"/>
      <c r="C42" s="11">
        <v>28</v>
      </c>
      <c r="D42" s="59">
        <f t="shared" si="9"/>
        <v>27674.059999999998</v>
      </c>
      <c r="E42" s="59">
        <f t="shared" si="3"/>
        <v>12487.24</v>
      </c>
      <c r="F42" s="54">
        <f>IF($F$9="A",Data!$N$6,IF($F$9="B",Data!$N$7,IF($F$9="C",Data!$N$8,IF($F$9="D",Data!$N$9,0))))</f>
        <v>679.8</v>
      </c>
      <c r="G42" s="57">
        <f t="shared" si="4"/>
        <v>40841.1</v>
      </c>
      <c r="H42" s="58">
        <f t="shared" si="0"/>
        <v>2306.1716666666666</v>
      </c>
      <c r="I42" s="58">
        <f t="shared" si="0"/>
        <v>1040.6033333333332</v>
      </c>
      <c r="J42" s="58">
        <f t="shared" si="5"/>
        <v>56.65</v>
      </c>
      <c r="K42" s="57">
        <f t="shared" si="6"/>
        <v>3403.4249999999997</v>
      </c>
      <c r="L42" s="55">
        <f t="shared" si="1"/>
        <v>75.819342465753422</v>
      </c>
      <c r="M42" s="55">
        <f t="shared" si="2"/>
        <v>34.211616438356167</v>
      </c>
      <c r="N42" s="55">
        <f t="shared" si="7"/>
        <v>1.8624657534246574</v>
      </c>
      <c r="O42" s="56">
        <f t="shared" si="8"/>
        <v>111.89342465753424</v>
      </c>
    </row>
    <row r="43" spans="1:15" ht="14.1" customHeight="1" x14ac:dyDescent="0.2">
      <c r="A43" s="11"/>
      <c r="B43" s="11"/>
      <c r="C43" s="11">
        <v>29</v>
      </c>
      <c r="D43" s="59">
        <f t="shared" si="9"/>
        <v>28125.267500000002</v>
      </c>
      <c r="E43" s="59">
        <f t="shared" si="3"/>
        <v>12487.24</v>
      </c>
      <c r="F43" s="54">
        <f>IF($F$9="A",Data!$N$6,IF($F$9="B",Data!$N$7,IF($F$9="C",Data!$N$8,IF($F$9="D",Data!$N$9,0))))</f>
        <v>679.8</v>
      </c>
      <c r="G43" s="57">
        <f t="shared" si="4"/>
        <v>41292.307500000003</v>
      </c>
      <c r="H43" s="58">
        <f t="shared" si="0"/>
        <v>2343.7722916666667</v>
      </c>
      <c r="I43" s="58">
        <f t="shared" si="0"/>
        <v>1040.6033333333332</v>
      </c>
      <c r="J43" s="58">
        <f t="shared" si="5"/>
        <v>56.65</v>
      </c>
      <c r="K43" s="57">
        <f t="shared" si="6"/>
        <v>3441.0256249999998</v>
      </c>
      <c r="L43" s="55">
        <f t="shared" si="1"/>
        <v>77.055527397260278</v>
      </c>
      <c r="M43" s="55">
        <f t="shared" si="2"/>
        <v>34.211616438356167</v>
      </c>
      <c r="N43" s="55">
        <f t="shared" si="7"/>
        <v>1.8624657534246574</v>
      </c>
      <c r="O43" s="56">
        <f t="shared" si="8"/>
        <v>113.12960958904111</v>
      </c>
    </row>
    <row r="44" spans="1:15" ht="14.1" customHeight="1" x14ac:dyDescent="0.2">
      <c r="A44" s="11"/>
      <c r="B44" s="11"/>
      <c r="C44" s="11">
        <v>30</v>
      </c>
      <c r="D44" s="59">
        <f t="shared" si="9"/>
        <v>28576.474999999999</v>
      </c>
      <c r="E44" s="59">
        <f t="shared" si="3"/>
        <v>12487.24</v>
      </c>
      <c r="F44" s="54">
        <f>IF($F$9="A",Data!$N$6,IF($F$9="B",Data!$N$7,IF($F$9="C",Data!$N$8,IF($F$9="D",Data!$N$9,0))))</f>
        <v>679.8</v>
      </c>
      <c r="G44" s="57">
        <f t="shared" si="4"/>
        <v>41743.514999999999</v>
      </c>
      <c r="H44" s="58">
        <f t="shared" si="0"/>
        <v>2381.3729166666667</v>
      </c>
      <c r="I44" s="58">
        <f t="shared" si="0"/>
        <v>1040.6033333333332</v>
      </c>
      <c r="J44" s="58">
        <f t="shared" si="5"/>
        <v>56.65</v>
      </c>
      <c r="K44" s="57">
        <f t="shared" si="6"/>
        <v>3478.6262499999998</v>
      </c>
      <c r="L44" s="55">
        <f t="shared" si="1"/>
        <v>78.291712328767119</v>
      </c>
      <c r="M44" s="55">
        <f t="shared" si="2"/>
        <v>34.211616438356167</v>
      </c>
      <c r="N44" s="55">
        <f t="shared" si="7"/>
        <v>1.8624657534246574</v>
      </c>
      <c r="O44" s="56">
        <f t="shared" si="8"/>
        <v>114.36579452054795</v>
      </c>
    </row>
    <row r="45" spans="1:15" ht="14.1" customHeight="1" x14ac:dyDescent="0.2">
      <c r="A45" s="11"/>
      <c r="B45" s="11"/>
      <c r="C45" s="11">
        <v>31</v>
      </c>
      <c r="D45" s="59">
        <f t="shared" si="9"/>
        <v>29027.682499999999</v>
      </c>
      <c r="E45" s="59">
        <f t="shared" si="3"/>
        <v>12487.24</v>
      </c>
      <c r="F45" s="54">
        <f>IF($F$9="A",Data!$N$6,IF($F$9="B",Data!$N$7,IF($F$9="C",Data!$N$8,IF($F$9="D",Data!$N$9,0))))</f>
        <v>679.8</v>
      </c>
      <c r="G45" s="57">
        <f t="shared" si="4"/>
        <v>42194.722500000003</v>
      </c>
      <c r="H45" s="58">
        <f t="shared" si="0"/>
        <v>2418.9735416666667</v>
      </c>
      <c r="I45" s="58">
        <f t="shared" si="0"/>
        <v>1040.6033333333332</v>
      </c>
      <c r="J45" s="58">
        <f t="shared" si="5"/>
        <v>56.65</v>
      </c>
      <c r="K45" s="57">
        <f t="shared" si="6"/>
        <v>3516.2268749999998</v>
      </c>
      <c r="L45" s="55">
        <f t="shared" si="1"/>
        <v>79.527897260273974</v>
      </c>
      <c r="M45" s="55">
        <f t="shared" si="2"/>
        <v>34.211616438356167</v>
      </c>
      <c r="N45" s="55">
        <f t="shared" si="7"/>
        <v>1.8624657534246574</v>
      </c>
      <c r="O45" s="56">
        <f t="shared" si="8"/>
        <v>115.60197945205479</v>
      </c>
    </row>
    <row r="46" spans="1:15" ht="14.1" customHeight="1" x14ac:dyDescent="0.2">
      <c r="A46" s="11"/>
      <c r="B46" s="11"/>
      <c r="C46" s="11">
        <v>32</v>
      </c>
      <c r="D46" s="59">
        <f t="shared" si="9"/>
        <v>29478.89</v>
      </c>
      <c r="E46" s="59">
        <f t="shared" si="3"/>
        <v>12487.24</v>
      </c>
      <c r="F46" s="54">
        <f>IF($F$9="A",Data!$N$6,IF($F$9="B",Data!$N$7,IF($F$9="C",Data!$N$8,IF($F$9="D",Data!$N$9,0))))</f>
        <v>679.8</v>
      </c>
      <c r="G46" s="57">
        <f t="shared" si="4"/>
        <v>42645.93</v>
      </c>
      <c r="H46" s="58">
        <f t="shared" si="0"/>
        <v>2456.5741666666668</v>
      </c>
      <c r="I46" s="58">
        <f t="shared" si="0"/>
        <v>1040.6033333333332</v>
      </c>
      <c r="J46" s="58">
        <f t="shared" si="5"/>
        <v>56.65</v>
      </c>
      <c r="K46" s="57">
        <f t="shared" si="6"/>
        <v>3553.8274999999999</v>
      </c>
      <c r="L46" s="55">
        <f t="shared" si="1"/>
        <v>80.764082191780815</v>
      </c>
      <c r="M46" s="55">
        <f t="shared" si="2"/>
        <v>34.211616438356167</v>
      </c>
      <c r="N46" s="55">
        <f t="shared" si="7"/>
        <v>1.8624657534246574</v>
      </c>
      <c r="O46" s="56">
        <f t="shared" si="8"/>
        <v>116.83816438356163</v>
      </c>
    </row>
    <row r="47" spans="1:15" ht="14.1" customHeight="1" x14ac:dyDescent="0.2">
      <c r="A47" s="11"/>
      <c r="B47" s="11"/>
      <c r="C47" s="11">
        <v>33</v>
      </c>
      <c r="D47" s="59">
        <f t="shared" si="9"/>
        <v>29930.0975</v>
      </c>
      <c r="E47" s="59">
        <f t="shared" si="3"/>
        <v>12487.24</v>
      </c>
      <c r="F47" s="54">
        <f>IF($F$9="A",Data!$N$6,IF($F$9="B",Data!$N$7,IF($F$9="C",Data!$N$8,IF($F$9="D",Data!$N$9,0))))</f>
        <v>679.8</v>
      </c>
      <c r="G47" s="57">
        <f t="shared" si="4"/>
        <v>43097.137500000004</v>
      </c>
      <c r="H47" s="58">
        <f t="shared" si="0"/>
        <v>2494.1747916666668</v>
      </c>
      <c r="I47" s="58">
        <f t="shared" si="0"/>
        <v>1040.6033333333332</v>
      </c>
      <c r="J47" s="58">
        <f t="shared" si="5"/>
        <v>56.65</v>
      </c>
      <c r="K47" s="57">
        <f t="shared" si="6"/>
        <v>3591.4281249999999</v>
      </c>
      <c r="L47" s="55">
        <f t="shared" si="1"/>
        <v>82.000267123287671</v>
      </c>
      <c r="M47" s="55">
        <f t="shared" si="2"/>
        <v>34.211616438356167</v>
      </c>
      <c r="N47" s="55">
        <f t="shared" si="7"/>
        <v>1.8624657534246574</v>
      </c>
      <c r="O47" s="56">
        <f t="shared" si="8"/>
        <v>118.0743493150685</v>
      </c>
    </row>
    <row r="48" spans="1:15" ht="14.1" customHeight="1" x14ac:dyDescent="0.2">
      <c r="A48" s="11"/>
      <c r="B48" s="11"/>
      <c r="C48" s="11">
        <v>34</v>
      </c>
      <c r="D48" s="59">
        <f t="shared" si="9"/>
        <v>30381.305</v>
      </c>
      <c r="E48" s="59">
        <f t="shared" si="3"/>
        <v>12487.24</v>
      </c>
      <c r="F48" s="54">
        <f>IF($F$9="A",Data!$N$6,IF($F$9="B",Data!$N$7,IF($F$9="C",Data!$N$8,IF($F$9="D",Data!$N$9,0))))</f>
        <v>679.8</v>
      </c>
      <c r="G48" s="57">
        <f t="shared" si="4"/>
        <v>43548.345000000001</v>
      </c>
      <c r="H48" s="58">
        <f t="shared" si="0"/>
        <v>2531.7754166666668</v>
      </c>
      <c r="I48" s="58">
        <f t="shared" si="0"/>
        <v>1040.6033333333332</v>
      </c>
      <c r="J48" s="58">
        <f t="shared" si="5"/>
        <v>56.65</v>
      </c>
      <c r="K48" s="57">
        <f t="shared" si="6"/>
        <v>3629.0287499999999</v>
      </c>
      <c r="L48" s="55">
        <f t="shared" si="1"/>
        <v>83.236452054794526</v>
      </c>
      <c r="M48" s="55">
        <f t="shared" si="2"/>
        <v>34.211616438356167</v>
      </c>
      <c r="N48" s="55">
        <f t="shared" si="7"/>
        <v>1.8624657534246574</v>
      </c>
      <c r="O48" s="56">
        <f t="shared" si="8"/>
        <v>119.31053424657534</v>
      </c>
    </row>
    <row r="49" spans="1:15" ht="14.1" customHeight="1" x14ac:dyDescent="0.2">
      <c r="A49" s="11"/>
      <c r="B49" s="11"/>
      <c r="C49" s="11">
        <v>35</v>
      </c>
      <c r="D49" s="59">
        <f t="shared" si="9"/>
        <v>30832.512499999997</v>
      </c>
      <c r="E49" s="59">
        <f t="shared" si="3"/>
        <v>12487.24</v>
      </c>
      <c r="F49" s="54">
        <f>IF($F$9="A",Data!$N$6,IF($F$9="B",Data!$N$7,IF($F$9="C",Data!$N$8,IF($F$9="D",Data!$N$9,0))))</f>
        <v>679.8</v>
      </c>
      <c r="G49" s="57">
        <f t="shared" si="4"/>
        <v>43999.552499999998</v>
      </c>
      <c r="H49" s="58">
        <f t="shared" si="0"/>
        <v>2569.3760416666664</v>
      </c>
      <c r="I49" s="58">
        <f t="shared" si="0"/>
        <v>1040.6033333333332</v>
      </c>
      <c r="J49" s="58">
        <f t="shared" si="5"/>
        <v>56.65</v>
      </c>
      <c r="K49" s="57">
        <f t="shared" si="6"/>
        <v>3666.629375</v>
      </c>
      <c r="L49" s="55">
        <f t="shared" si="1"/>
        <v>84.472636986301367</v>
      </c>
      <c r="M49" s="55">
        <f t="shared" si="2"/>
        <v>34.211616438356167</v>
      </c>
      <c r="N49" s="55">
        <f t="shared" si="7"/>
        <v>1.8624657534246574</v>
      </c>
      <c r="O49" s="56">
        <f t="shared" si="8"/>
        <v>120.54671917808218</v>
      </c>
    </row>
    <row r="50" spans="1:15" ht="14.1" customHeight="1" x14ac:dyDescent="0.2">
      <c r="A50" s="11"/>
      <c r="B50" s="11"/>
      <c r="C50" s="11">
        <v>36</v>
      </c>
      <c r="D50" s="59">
        <f t="shared" si="9"/>
        <v>31283.72</v>
      </c>
      <c r="E50" s="59">
        <f t="shared" si="3"/>
        <v>12487.24</v>
      </c>
      <c r="F50" s="54">
        <f>IF($F$9="A",Data!$N$6,IF($F$9="B",Data!$N$7,IF($F$9="C",Data!$N$8,IF($F$9="D",Data!$N$9,0))))</f>
        <v>679.8</v>
      </c>
      <c r="G50" s="57">
        <f t="shared" si="4"/>
        <v>44450.76</v>
      </c>
      <c r="H50" s="58">
        <f t="shared" si="0"/>
        <v>2606.9766666666669</v>
      </c>
      <c r="I50" s="58">
        <f t="shared" si="0"/>
        <v>1040.6033333333332</v>
      </c>
      <c r="J50" s="58">
        <f t="shared" si="5"/>
        <v>56.65</v>
      </c>
      <c r="K50" s="57">
        <f t="shared" si="6"/>
        <v>3704.23</v>
      </c>
      <c r="L50" s="55">
        <f t="shared" si="1"/>
        <v>85.708821917808223</v>
      </c>
      <c r="M50" s="55">
        <f t="shared" si="2"/>
        <v>34.211616438356167</v>
      </c>
      <c r="N50" s="55">
        <f t="shared" si="7"/>
        <v>1.8624657534246574</v>
      </c>
      <c r="O50" s="56">
        <f t="shared" si="8"/>
        <v>121.78290410958905</v>
      </c>
    </row>
    <row r="51" spans="1:15" ht="14.1" customHeight="1" x14ac:dyDescent="0.2">
      <c r="A51" s="11"/>
      <c r="B51" s="11"/>
      <c r="C51" s="11">
        <v>37</v>
      </c>
      <c r="D51" s="59">
        <f t="shared" si="9"/>
        <v>31734.927499999998</v>
      </c>
      <c r="E51" s="59">
        <f t="shared" si="3"/>
        <v>12487.24</v>
      </c>
      <c r="F51" s="54">
        <f>IF($F$9="A",Data!$N$6,IF($F$9="B",Data!$N$7,IF($F$9="C",Data!$N$8,IF($F$9="D",Data!$N$9,0))))</f>
        <v>679.8</v>
      </c>
      <c r="G51" s="57">
        <f t="shared" si="4"/>
        <v>44901.967499999999</v>
      </c>
      <c r="H51" s="58">
        <f t="shared" si="0"/>
        <v>2644.5772916666665</v>
      </c>
      <c r="I51" s="58">
        <f t="shared" si="0"/>
        <v>1040.6033333333332</v>
      </c>
      <c r="J51" s="58">
        <f t="shared" si="5"/>
        <v>56.65</v>
      </c>
      <c r="K51" s="57">
        <f t="shared" si="6"/>
        <v>3741.8306250000001</v>
      </c>
      <c r="L51" s="55">
        <f t="shared" si="1"/>
        <v>86.945006849315064</v>
      </c>
      <c r="M51" s="55">
        <f t="shared" si="2"/>
        <v>34.211616438356167</v>
      </c>
      <c r="N51" s="55">
        <f t="shared" si="7"/>
        <v>1.8624657534246574</v>
      </c>
      <c r="O51" s="56">
        <f t="shared" si="8"/>
        <v>123.0190890410959</v>
      </c>
    </row>
    <row r="52" spans="1:15" ht="14.1" customHeight="1" x14ac:dyDescent="0.2">
      <c r="A52" s="11"/>
      <c r="B52" s="11"/>
      <c r="C52" s="11">
        <v>38</v>
      </c>
      <c r="D52" s="59">
        <f t="shared" si="9"/>
        <v>32186.134999999998</v>
      </c>
      <c r="E52" s="59">
        <f t="shared" si="3"/>
        <v>12487.24</v>
      </c>
      <c r="F52" s="54">
        <f>IF($F$9="A",Data!$N$6,IF($F$9="B",Data!$N$7,IF($F$9="C",Data!$N$8,IF($F$9="D",Data!$N$9,0))))</f>
        <v>679.8</v>
      </c>
      <c r="G52" s="57">
        <f t="shared" si="4"/>
        <v>45353.175000000003</v>
      </c>
      <c r="H52" s="58">
        <f t="shared" si="0"/>
        <v>2682.1779166666665</v>
      </c>
      <c r="I52" s="58">
        <f t="shared" si="0"/>
        <v>1040.6033333333332</v>
      </c>
      <c r="J52" s="58">
        <f t="shared" si="5"/>
        <v>56.65</v>
      </c>
      <c r="K52" s="57">
        <f t="shared" si="6"/>
        <v>3779.4312500000001</v>
      </c>
      <c r="L52" s="55">
        <f t="shared" si="1"/>
        <v>88.181191780821919</v>
      </c>
      <c r="M52" s="55">
        <f t="shared" si="2"/>
        <v>34.211616438356167</v>
      </c>
      <c r="N52" s="55">
        <f t="shared" si="7"/>
        <v>1.8624657534246574</v>
      </c>
      <c r="O52" s="56">
        <f t="shared" si="8"/>
        <v>124.25527397260274</v>
      </c>
    </row>
    <row r="53" spans="1:15" ht="14.1" customHeight="1" x14ac:dyDescent="0.2">
      <c r="A53" s="11"/>
      <c r="B53" s="11"/>
      <c r="C53" s="11">
        <v>39</v>
      </c>
      <c r="D53" s="59">
        <f t="shared" si="9"/>
        <v>32637.342499999999</v>
      </c>
      <c r="E53" s="59">
        <f t="shared" si="3"/>
        <v>12487.24</v>
      </c>
      <c r="F53" s="54">
        <f>IF($F$9="A",Data!$N$6,IF($F$9="B",Data!$N$7,IF($F$9="C",Data!$N$8,IF($F$9="D",Data!$N$9,0))))</f>
        <v>679.8</v>
      </c>
      <c r="G53" s="57">
        <f t="shared" si="4"/>
        <v>45804.3825</v>
      </c>
      <c r="H53" s="58">
        <f t="shared" si="0"/>
        <v>2719.7785416666666</v>
      </c>
      <c r="I53" s="58">
        <f t="shared" si="0"/>
        <v>1040.6033333333332</v>
      </c>
      <c r="J53" s="58">
        <f t="shared" si="5"/>
        <v>56.65</v>
      </c>
      <c r="K53" s="57">
        <f t="shared" si="6"/>
        <v>3817.0318750000001</v>
      </c>
      <c r="L53" s="55">
        <f t="shared" si="1"/>
        <v>89.41737671232876</v>
      </c>
      <c r="M53" s="55">
        <f t="shared" si="2"/>
        <v>34.211616438356167</v>
      </c>
      <c r="N53" s="55">
        <f t="shared" si="7"/>
        <v>1.8624657534246574</v>
      </c>
      <c r="O53" s="56">
        <f t="shared" si="8"/>
        <v>125.49145890410958</v>
      </c>
    </row>
    <row r="54" spans="1:15" ht="14.1" customHeight="1" x14ac:dyDescent="0.2">
      <c r="A54" s="11"/>
      <c r="B54" s="11"/>
      <c r="C54" s="11">
        <v>40</v>
      </c>
      <c r="D54" s="59">
        <f t="shared" si="9"/>
        <v>33088.550000000003</v>
      </c>
      <c r="E54" s="59">
        <f t="shared" si="3"/>
        <v>12487.24</v>
      </c>
      <c r="F54" s="54">
        <f>IF($F$9="A",Data!$N$6,IF($F$9="B",Data!$N$7,IF($F$9="C",Data!$N$8,IF($F$9="D",Data!$N$9,0))))</f>
        <v>679.8</v>
      </c>
      <c r="G54" s="57">
        <f t="shared" si="4"/>
        <v>46255.590000000004</v>
      </c>
      <c r="H54" s="58">
        <f t="shared" si="0"/>
        <v>2757.3791666666671</v>
      </c>
      <c r="I54" s="58">
        <f t="shared" si="0"/>
        <v>1040.6033333333332</v>
      </c>
      <c r="J54" s="58">
        <f t="shared" si="5"/>
        <v>56.65</v>
      </c>
      <c r="K54" s="57">
        <f t="shared" si="6"/>
        <v>3854.6325000000002</v>
      </c>
      <c r="L54" s="55">
        <f t="shared" si="1"/>
        <v>90.65356164383563</v>
      </c>
      <c r="M54" s="55">
        <f t="shared" si="2"/>
        <v>34.211616438356167</v>
      </c>
      <c r="N54" s="55">
        <f t="shared" si="7"/>
        <v>1.8624657534246574</v>
      </c>
      <c r="O54" s="56">
        <f>SUM(L54:N54)</f>
        <v>126.72764383561645</v>
      </c>
    </row>
    <row r="55" spans="1:15" ht="10.5" customHeight="1" x14ac:dyDescent="0.2"/>
  </sheetData>
  <sheetProtection algorithmName="SHA-512" hashValue="LjRMLgt6LtZ9dgjq8ZHqvkI4ysaTLa3iwagffdG37vwu+wWTahauW/dFM0i/tugVnFWlQMgEGhhIPY7Om0n6pQ==" saltValue="SCT1QIc5tVLVr+PTSH3WGA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customProperties>
    <customPr name="EpmWorksheetKeyString_GU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8800B6-2F44-4F8A-8B15-A4F27B2AC323}">
          <x14:formula1>
            <xm:f>Data!$M$11:$M$15</xm:f>
          </x14:formula1>
          <xm:sqref>F9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BABA6-FE0A-42D3-B5A8-F8123861A9F5}">
  <sheetPr>
    <tabColor indexed="10"/>
    <pageSetUpPr fitToPage="1"/>
  </sheetPr>
  <dimension ref="A1:R55"/>
  <sheetViews>
    <sheetView zoomScaleNormal="100" workbookViewId="0">
      <selection activeCell="O55" sqref="O55"/>
    </sheetView>
  </sheetViews>
  <sheetFormatPr defaultColWidth="9.109375" defaultRowHeight="10.199999999999999" x14ac:dyDescent="0.2"/>
  <cols>
    <col min="1" max="1" width="8.44140625" style="6" bestFit="1" customWidth="1"/>
    <col min="2" max="2" width="5.44140625" style="7" bestFit="1" customWidth="1"/>
    <col min="3" max="3" width="5.88671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09375" style="6" bestFit="1" customWidth="1"/>
    <col min="10" max="10" width="6.88671875" style="6" customWidth="1"/>
    <col min="11" max="11" width="9" style="6" customWidth="1"/>
    <col min="12" max="12" width="8.109375" style="6" bestFit="1" customWidth="1"/>
    <col min="13" max="13" width="7.44140625" style="6" bestFit="1" customWidth="1"/>
    <col min="14" max="14" width="9.6640625" style="6" customWidth="1"/>
    <col min="15" max="15" width="9.44140625" style="6" customWidth="1"/>
    <col min="16" max="18" width="9.109375" style="6"/>
    <col min="19" max="19" width="4.109375" style="6" customWidth="1"/>
    <col min="20" max="20" width="5.6640625" style="6" bestFit="1" customWidth="1"/>
    <col min="21" max="16384" width="9.109375" style="6"/>
  </cols>
  <sheetData>
    <row r="1" spans="1:18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8" ht="18.75" customHeight="1" x14ac:dyDescent="0.2">
      <c r="A2" s="7"/>
      <c r="D2" s="7"/>
      <c r="E2" s="99" t="s">
        <v>0</v>
      </c>
      <c r="F2" s="99"/>
      <c r="G2" s="99"/>
      <c r="H2" s="99"/>
      <c r="I2" s="99"/>
      <c r="J2" s="99"/>
      <c r="K2" s="99"/>
      <c r="L2" s="7"/>
      <c r="M2" s="7"/>
      <c r="N2" s="51"/>
      <c r="O2" s="51"/>
    </row>
    <row r="3" spans="1:18" s="18" customFormat="1" ht="17.25" customHeight="1" x14ac:dyDescent="0.25">
      <c r="A3" s="17"/>
      <c r="B3" s="17"/>
      <c r="C3" s="17"/>
      <c r="D3" s="17"/>
      <c r="E3" s="70" t="s">
        <v>32</v>
      </c>
      <c r="F3" s="70"/>
      <c r="G3" s="71">
        <v>44927</v>
      </c>
      <c r="H3" s="70" t="s">
        <v>33</v>
      </c>
      <c r="I3" s="98"/>
      <c r="J3" s="98"/>
      <c r="K3" s="98"/>
      <c r="L3" s="17"/>
      <c r="M3" s="17"/>
      <c r="N3" s="95"/>
      <c r="O3" s="95"/>
    </row>
    <row r="4" spans="1:18" s="18" customFormat="1" ht="18.75" customHeight="1" x14ac:dyDescent="0.25">
      <c r="A4" s="17"/>
      <c r="B4" s="17"/>
      <c r="C4" s="17"/>
      <c r="D4" s="17"/>
      <c r="E4" s="70"/>
      <c r="F4" s="70"/>
      <c r="G4" s="100" t="s">
        <v>60</v>
      </c>
      <c r="H4" s="100"/>
      <c r="I4" s="100"/>
      <c r="J4" s="100"/>
      <c r="K4" s="100"/>
      <c r="L4" s="17"/>
      <c r="M4" s="17"/>
    </row>
    <row r="5" spans="1:18" ht="12" customHeight="1" x14ac:dyDescent="0.2">
      <c r="A5" s="96" t="s">
        <v>34</v>
      </c>
      <c r="B5" s="96"/>
      <c r="C5" s="96"/>
      <c r="D5" s="97">
        <v>6</v>
      </c>
      <c r="E5" s="7"/>
      <c r="F5" s="7"/>
      <c r="G5" s="100"/>
      <c r="H5" s="100"/>
      <c r="I5" s="100"/>
      <c r="J5" s="100"/>
      <c r="K5" s="100"/>
      <c r="L5" s="22"/>
      <c r="M5" s="22"/>
      <c r="N5" s="35" t="s">
        <v>30</v>
      </c>
      <c r="O5" s="36">
        <f>Data!E6</f>
        <v>335.7</v>
      </c>
    </row>
    <row r="6" spans="1:18" ht="11.25" customHeight="1" x14ac:dyDescent="0.2">
      <c r="A6" s="96"/>
      <c r="B6" s="96"/>
      <c r="C6" s="96"/>
      <c r="D6" s="97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8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8" s="9" customFormat="1" ht="36" customHeight="1" x14ac:dyDescent="0.25">
      <c r="A8" s="94" t="s">
        <v>1</v>
      </c>
      <c r="B8" s="94" t="s">
        <v>2</v>
      </c>
      <c r="C8" s="94" t="s">
        <v>3</v>
      </c>
      <c r="D8" s="93" t="s">
        <v>6</v>
      </c>
      <c r="E8" s="93"/>
      <c r="F8" s="93"/>
      <c r="G8" s="93"/>
      <c r="H8" s="90" t="str">
        <f>CONCATENATE("MENSILE - MONATLICH  
(",H7," mesi/Monate)")</f>
        <v>MENSILE - MONATLICH  
(12 mesi/Monate)</v>
      </c>
      <c r="I8" s="91"/>
      <c r="J8" s="91"/>
      <c r="K8" s="92"/>
      <c r="L8" s="90" t="str">
        <f>CONCATENATE("GIORNALIERO - TÄGLICH  
(",L7," giorni/Tage)")</f>
        <v>GIORNALIERO - TÄGLICH  
(365 giorni/Tage)</v>
      </c>
      <c r="M8" s="91"/>
      <c r="N8" s="91"/>
      <c r="O8" s="92"/>
    </row>
    <row r="9" spans="1:18" s="10" customFormat="1" ht="27" customHeight="1" x14ac:dyDescent="0.25">
      <c r="A9" s="94"/>
      <c r="B9" s="94"/>
      <c r="C9" s="94"/>
      <c r="D9" s="75" t="s">
        <v>4</v>
      </c>
      <c r="E9" s="75" t="s">
        <v>5</v>
      </c>
      <c r="F9" s="74" t="s">
        <v>56</v>
      </c>
      <c r="G9" s="75" t="s">
        <v>9</v>
      </c>
      <c r="H9" s="75" t="s">
        <v>4</v>
      </c>
      <c r="I9" s="75" t="s">
        <v>5</v>
      </c>
      <c r="J9" s="67" t="str">
        <f>F9</f>
        <v>B</v>
      </c>
      <c r="K9" s="75" t="s">
        <v>9</v>
      </c>
      <c r="L9" s="75" t="s">
        <v>4</v>
      </c>
      <c r="M9" s="75" t="s">
        <v>5</v>
      </c>
      <c r="N9" s="67" t="str">
        <f>F9</f>
        <v>B</v>
      </c>
      <c r="O9" s="75" t="s">
        <v>9</v>
      </c>
    </row>
    <row r="10" spans="1:18" ht="14.1" customHeight="1" x14ac:dyDescent="0.2">
      <c r="A10" s="11" t="s">
        <v>7</v>
      </c>
      <c r="B10" s="11">
        <v>0</v>
      </c>
      <c r="C10" s="11">
        <v>0</v>
      </c>
      <c r="D10" s="72">
        <v>12936.13</v>
      </c>
      <c r="E10" s="73">
        <v>12675.53</v>
      </c>
      <c r="F10" s="54">
        <f>IF($F$9="A",Data!$N$6,IF($F$9="B",Data!$N$7,IF($F$9="C",Data!$N$8,IF($F$9="D",Data!$N$9,0))))</f>
        <v>951.72</v>
      </c>
      <c r="G10" s="57">
        <f>SUM(D10:F10)</f>
        <v>26563.38</v>
      </c>
      <c r="H10" s="58">
        <f>D10/$H$7</f>
        <v>1078.0108333333333</v>
      </c>
      <c r="I10" s="58">
        <f>E10/$H$7</f>
        <v>1056.2941666666668</v>
      </c>
      <c r="J10" s="58">
        <f>$F$10/12</f>
        <v>79.31</v>
      </c>
      <c r="K10" s="57">
        <f>SUM(H10:J10)</f>
        <v>2213.6150000000002</v>
      </c>
      <c r="L10" s="55">
        <f t="shared" ref="L10:L53" si="0">D10/$L$7</f>
        <v>35.441452054794517</v>
      </c>
      <c r="M10" s="55">
        <f t="shared" ref="M10:M54" si="1">E10/$L$7</f>
        <v>34.727479452054794</v>
      </c>
      <c r="N10" s="55">
        <f>$F$10/$L$7</f>
        <v>2.6074520547945208</v>
      </c>
      <c r="O10" s="56">
        <f>SUM(L10:N10)</f>
        <v>72.776383561643826</v>
      </c>
    </row>
    <row r="11" spans="1:18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13712.297799999998</v>
      </c>
      <c r="E11" s="59">
        <f t="shared" ref="E11:E54" si="2">E10</f>
        <v>12675.53</v>
      </c>
      <c r="F11" s="54">
        <f>IF($F$9="A",Data!$N$6,IF($F$9="B",Data!$N$7,IF($F$9="C",Data!$N$8,IF($F$9="D",Data!$N$9,0))))</f>
        <v>951.72</v>
      </c>
      <c r="G11" s="57">
        <f t="shared" ref="G11:G54" si="3">SUM(D11:F11)</f>
        <v>27339.5478</v>
      </c>
      <c r="H11" s="58">
        <f t="shared" ref="H11:H54" si="4">D11/$H$7</f>
        <v>1142.6914833333333</v>
      </c>
      <c r="I11" s="58">
        <f t="shared" ref="I11:I53" si="5">E11/$H$7</f>
        <v>1056.2941666666668</v>
      </c>
      <c r="J11" s="58">
        <f t="shared" ref="J11:J54" si="6">$F$10/12</f>
        <v>79.31</v>
      </c>
      <c r="K11" s="57">
        <f t="shared" ref="K11:K54" si="7">SUM(H11:J11)</f>
        <v>2278.29565</v>
      </c>
      <c r="L11" s="55">
        <f t="shared" si="0"/>
        <v>37.567939178082185</v>
      </c>
      <c r="M11" s="55">
        <f t="shared" si="1"/>
        <v>34.727479452054794</v>
      </c>
      <c r="N11" s="55">
        <f t="shared" ref="N11:N53" si="8">$F$10/$L$7</f>
        <v>2.6074520547945208</v>
      </c>
      <c r="O11" s="56">
        <f t="shared" ref="O11:O53" si="9">SUM(L11:N11)</f>
        <v>74.9028706849315</v>
      </c>
    </row>
    <row r="12" spans="1:18" ht="14.1" customHeight="1" x14ac:dyDescent="0.2">
      <c r="A12" s="11"/>
      <c r="B12" s="11">
        <v>2</v>
      </c>
      <c r="C12" s="11">
        <v>0</v>
      </c>
      <c r="D12" s="59">
        <f>$D$10*1.12</f>
        <v>14488.465600000001</v>
      </c>
      <c r="E12" s="59">
        <f t="shared" si="2"/>
        <v>12675.53</v>
      </c>
      <c r="F12" s="54">
        <f>IF($F$9="A",Data!$N$6,IF($F$9="B",Data!$N$7,IF($F$9="C",Data!$N$8,IF($F$9="D",Data!$N$9,0))))</f>
        <v>951.72</v>
      </c>
      <c r="G12" s="57">
        <f t="shared" si="3"/>
        <v>28115.715600000003</v>
      </c>
      <c r="H12" s="58">
        <f t="shared" si="4"/>
        <v>1207.3721333333335</v>
      </c>
      <c r="I12" s="58">
        <f t="shared" si="5"/>
        <v>1056.2941666666668</v>
      </c>
      <c r="J12" s="58">
        <f t="shared" si="6"/>
        <v>79.31</v>
      </c>
      <c r="K12" s="57">
        <f t="shared" si="7"/>
        <v>2342.9763000000003</v>
      </c>
      <c r="L12" s="55">
        <f t="shared" si="0"/>
        <v>39.694426301369866</v>
      </c>
      <c r="M12" s="55">
        <f t="shared" si="1"/>
        <v>34.727479452054794</v>
      </c>
      <c r="N12" s="55">
        <f t="shared" si="8"/>
        <v>2.6074520547945208</v>
      </c>
      <c r="O12" s="56">
        <f t="shared" si="9"/>
        <v>77.029357808219174</v>
      </c>
    </row>
    <row r="13" spans="1:18" ht="14.1" customHeight="1" x14ac:dyDescent="0.2">
      <c r="A13" s="11"/>
      <c r="B13" s="11">
        <v>3</v>
      </c>
      <c r="C13" s="11">
        <v>0</v>
      </c>
      <c r="D13" s="59">
        <f>$D$10*1.18</f>
        <v>15264.633399999999</v>
      </c>
      <c r="E13" s="59">
        <f t="shared" si="2"/>
        <v>12675.53</v>
      </c>
      <c r="F13" s="54">
        <f>IF($F$9="A",Data!$N$6,IF($F$9="B",Data!$N$7,IF($F$9="C",Data!$N$8,IF($F$9="D",Data!$N$9,0))))</f>
        <v>951.72</v>
      </c>
      <c r="G13" s="57">
        <f t="shared" si="3"/>
        <v>28891.883399999999</v>
      </c>
      <c r="H13" s="58">
        <f t="shared" si="4"/>
        <v>1272.0527833333333</v>
      </c>
      <c r="I13" s="58">
        <f t="shared" si="5"/>
        <v>1056.2941666666668</v>
      </c>
      <c r="J13" s="58">
        <f t="shared" si="6"/>
        <v>79.31</v>
      </c>
      <c r="K13" s="57">
        <f t="shared" si="7"/>
        <v>2407.6569500000001</v>
      </c>
      <c r="L13" s="55">
        <f t="shared" si="0"/>
        <v>41.820913424657533</v>
      </c>
      <c r="M13" s="55">
        <f t="shared" si="1"/>
        <v>34.727479452054794</v>
      </c>
      <c r="N13" s="55">
        <f t="shared" si="8"/>
        <v>2.6074520547945208</v>
      </c>
      <c r="O13" s="56">
        <f t="shared" si="9"/>
        <v>79.155844931506849</v>
      </c>
    </row>
    <row r="14" spans="1:18" ht="14.1" customHeight="1" x14ac:dyDescent="0.2">
      <c r="A14" s="11" t="s">
        <v>8</v>
      </c>
      <c r="B14" s="11">
        <v>0</v>
      </c>
      <c r="C14" s="11">
        <v>0</v>
      </c>
      <c r="D14" s="72">
        <v>17097.02</v>
      </c>
      <c r="E14" s="73">
        <f t="shared" si="2"/>
        <v>12675.53</v>
      </c>
      <c r="F14" s="54">
        <f>IF($F$9="A",Data!$N$6,IF($F$9="B",Data!$N$7,IF($F$9="C",Data!$N$8,IF($F$9="D",Data!$N$9,0))))</f>
        <v>951.72</v>
      </c>
      <c r="G14" s="57">
        <f t="shared" si="3"/>
        <v>30724.270000000004</v>
      </c>
      <c r="H14" s="58">
        <f t="shared" si="4"/>
        <v>1424.7516666666668</v>
      </c>
      <c r="I14" s="58">
        <f t="shared" si="5"/>
        <v>1056.2941666666668</v>
      </c>
      <c r="J14" s="58">
        <f t="shared" si="6"/>
        <v>79.31</v>
      </c>
      <c r="K14" s="57">
        <f t="shared" si="7"/>
        <v>2560.3558333333335</v>
      </c>
      <c r="L14" s="55">
        <f t="shared" si="0"/>
        <v>46.841150684931506</v>
      </c>
      <c r="M14" s="55">
        <f t="shared" si="1"/>
        <v>34.727479452054794</v>
      </c>
      <c r="N14" s="55">
        <f t="shared" si="8"/>
        <v>2.6074520547945208</v>
      </c>
      <c r="O14" s="56">
        <f t="shared" si="9"/>
        <v>84.176082191780822</v>
      </c>
      <c r="R14" s="66"/>
    </row>
    <row r="15" spans="1:18" ht="14.1" customHeight="1" x14ac:dyDescent="0.2">
      <c r="A15" s="23">
        <v>0.03</v>
      </c>
      <c r="B15" s="11"/>
      <c r="C15" s="11">
        <v>1</v>
      </c>
      <c r="D15" s="59">
        <f>$D$14+$D$14*$A$15*C15</f>
        <v>17609.9306</v>
      </c>
      <c r="E15" s="59">
        <f t="shared" si="2"/>
        <v>12675.53</v>
      </c>
      <c r="F15" s="54">
        <f>IF($F$9="A",Data!$N$6,IF($F$9="B",Data!$N$7,IF($F$9="C",Data!$N$8,IF($F$9="D",Data!$N$9,0))))</f>
        <v>951.72</v>
      </c>
      <c r="G15" s="57">
        <f t="shared" si="3"/>
        <v>31237.1806</v>
      </c>
      <c r="H15" s="58">
        <f t="shared" si="4"/>
        <v>1467.4942166666667</v>
      </c>
      <c r="I15" s="58">
        <f t="shared" si="5"/>
        <v>1056.2941666666668</v>
      </c>
      <c r="J15" s="58">
        <f t="shared" si="6"/>
        <v>79.31</v>
      </c>
      <c r="K15" s="57">
        <f t="shared" si="7"/>
        <v>2603.0983833333335</v>
      </c>
      <c r="L15" s="55">
        <f t="shared" si="0"/>
        <v>48.246385205479449</v>
      </c>
      <c r="M15" s="55">
        <f t="shared" si="1"/>
        <v>34.727479452054794</v>
      </c>
      <c r="N15" s="55">
        <f t="shared" si="8"/>
        <v>2.6074520547945208</v>
      </c>
      <c r="O15" s="56">
        <f t="shared" si="9"/>
        <v>85.581316712328771</v>
      </c>
    </row>
    <row r="16" spans="1:18" ht="14.1" customHeight="1" x14ac:dyDescent="0.2">
      <c r="A16" s="11"/>
      <c r="B16" s="11"/>
      <c r="C16" s="11">
        <v>2</v>
      </c>
      <c r="D16" s="59">
        <f t="shared" ref="D16:D54" si="10">$D$14+$D$14*$A$15*C16</f>
        <v>18122.841199999999</v>
      </c>
      <c r="E16" s="59">
        <f t="shared" si="2"/>
        <v>12675.53</v>
      </c>
      <c r="F16" s="54">
        <f>IF($F$9="A",Data!$N$6,IF($F$9="B",Data!$N$7,IF($F$9="C",Data!$N$8,IF($F$9="D",Data!$N$9,0))))</f>
        <v>951.72</v>
      </c>
      <c r="G16" s="57">
        <f t="shared" si="3"/>
        <v>31750.091200000003</v>
      </c>
      <c r="H16" s="58">
        <f t="shared" si="4"/>
        <v>1510.2367666666667</v>
      </c>
      <c r="I16" s="58">
        <f t="shared" si="5"/>
        <v>1056.2941666666668</v>
      </c>
      <c r="J16" s="58">
        <f t="shared" si="6"/>
        <v>79.31</v>
      </c>
      <c r="K16" s="57">
        <f t="shared" si="7"/>
        <v>2645.8409333333334</v>
      </c>
      <c r="L16" s="55">
        <f t="shared" si="0"/>
        <v>49.651619726027391</v>
      </c>
      <c r="M16" s="55">
        <f t="shared" si="1"/>
        <v>34.727479452054794</v>
      </c>
      <c r="N16" s="55">
        <f t="shared" si="8"/>
        <v>2.6074520547945208</v>
      </c>
      <c r="O16" s="56">
        <f t="shared" si="9"/>
        <v>86.986551232876707</v>
      </c>
    </row>
    <row r="17" spans="1:15" ht="14.1" customHeight="1" x14ac:dyDescent="0.2">
      <c r="A17" s="11"/>
      <c r="B17" s="11"/>
      <c r="C17" s="11">
        <v>3</v>
      </c>
      <c r="D17" s="59">
        <f t="shared" si="10"/>
        <v>18635.751800000002</v>
      </c>
      <c r="E17" s="59">
        <f t="shared" si="2"/>
        <v>12675.53</v>
      </c>
      <c r="F17" s="54">
        <f>IF($F$9="A",Data!$N$6,IF($F$9="B",Data!$N$7,IF($F$9="C",Data!$N$8,IF($F$9="D",Data!$N$9,0))))</f>
        <v>951.72</v>
      </c>
      <c r="G17" s="57">
        <f t="shared" si="3"/>
        <v>32263.001800000005</v>
      </c>
      <c r="H17" s="58">
        <f t="shared" si="4"/>
        <v>1552.9793166666668</v>
      </c>
      <c r="I17" s="58">
        <f t="shared" si="5"/>
        <v>1056.2941666666668</v>
      </c>
      <c r="J17" s="58">
        <f t="shared" si="6"/>
        <v>79.31</v>
      </c>
      <c r="K17" s="57">
        <f t="shared" si="7"/>
        <v>2688.5834833333333</v>
      </c>
      <c r="L17" s="55">
        <f t="shared" si="0"/>
        <v>51.056854246575348</v>
      </c>
      <c r="M17" s="55">
        <f t="shared" si="1"/>
        <v>34.727479452054794</v>
      </c>
      <c r="N17" s="55">
        <f t="shared" si="8"/>
        <v>2.6074520547945208</v>
      </c>
      <c r="O17" s="56">
        <f>SUM(L17:N17)</f>
        <v>88.391785753424671</v>
      </c>
    </row>
    <row r="18" spans="1:15" ht="14.1" customHeight="1" x14ac:dyDescent="0.2">
      <c r="A18" s="11"/>
      <c r="B18" s="11"/>
      <c r="C18" s="11">
        <v>4</v>
      </c>
      <c r="D18" s="59">
        <f>$D$14+$D$14*$A$15*C18</f>
        <v>19148.662400000001</v>
      </c>
      <c r="E18" s="59">
        <f t="shared" si="2"/>
        <v>12675.53</v>
      </c>
      <c r="F18" s="54">
        <f>IF($F$9="A",Data!$N$6,IF($F$9="B",Data!$N$7,IF($F$9="C",Data!$N$8,IF($F$9="D",Data!$N$9,0))))</f>
        <v>951.72</v>
      </c>
      <c r="G18" s="57">
        <f t="shared" si="3"/>
        <v>32775.912400000001</v>
      </c>
      <c r="H18" s="58">
        <f t="shared" si="4"/>
        <v>1595.7218666666668</v>
      </c>
      <c r="I18" s="58">
        <f t="shared" si="5"/>
        <v>1056.2941666666668</v>
      </c>
      <c r="J18" s="58">
        <f t="shared" si="6"/>
        <v>79.31</v>
      </c>
      <c r="K18" s="57">
        <f t="shared" si="7"/>
        <v>2731.3260333333333</v>
      </c>
      <c r="L18" s="55">
        <f t="shared" si="0"/>
        <v>52.462088767123291</v>
      </c>
      <c r="M18" s="55">
        <f t="shared" si="1"/>
        <v>34.727479452054794</v>
      </c>
      <c r="N18" s="55">
        <f t="shared" si="8"/>
        <v>2.6074520547945208</v>
      </c>
      <c r="O18" s="56">
        <f t="shared" si="9"/>
        <v>89.797020273972606</v>
      </c>
    </row>
    <row r="19" spans="1:15" ht="14.1" customHeight="1" x14ac:dyDescent="0.2">
      <c r="A19" s="11"/>
      <c r="B19" s="11"/>
      <c r="C19" s="11">
        <v>5</v>
      </c>
      <c r="D19" s="59">
        <f t="shared" si="10"/>
        <v>19661.573</v>
      </c>
      <c r="E19" s="59">
        <f t="shared" si="2"/>
        <v>12675.53</v>
      </c>
      <c r="F19" s="54">
        <f>IF($F$9="A",Data!$N$6,IF($F$9="B",Data!$N$7,IF($F$9="C",Data!$N$8,IF($F$9="D",Data!$N$9,0))))</f>
        <v>951.72</v>
      </c>
      <c r="G19" s="57">
        <f t="shared" si="3"/>
        <v>33288.823000000004</v>
      </c>
      <c r="H19" s="58">
        <f t="shared" si="4"/>
        <v>1638.4644166666667</v>
      </c>
      <c r="I19" s="58">
        <f t="shared" si="5"/>
        <v>1056.2941666666668</v>
      </c>
      <c r="J19" s="58">
        <f t="shared" si="6"/>
        <v>79.31</v>
      </c>
      <c r="K19" s="57">
        <f t="shared" si="7"/>
        <v>2774.0685833333332</v>
      </c>
      <c r="L19" s="55">
        <f t="shared" si="0"/>
        <v>53.867323287671233</v>
      </c>
      <c r="M19" s="55">
        <f t="shared" si="1"/>
        <v>34.727479452054794</v>
      </c>
      <c r="N19" s="55">
        <f t="shared" si="8"/>
        <v>2.6074520547945208</v>
      </c>
      <c r="O19" s="56">
        <f t="shared" si="9"/>
        <v>91.202254794520542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20174.4836</v>
      </c>
      <c r="E20" s="59">
        <f t="shared" si="2"/>
        <v>12675.53</v>
      </c>
      <c r="F20" s="54">
        <f>IF($F$9="A",Data!$N$6,IF($F$9="B",Data!$N$7,IF($F$9="C",Data!$N$8,IF($F$9="D",Data!$N$9,0))))</f>
        <v>951.72</v>
      </c>
      <c r="G20" s="57">
        <f t="shared" si="3"/>
        <v>33801.7336</v>
      </c>
      <c r="H20" s="58">
        <f t="shared" si="4"/>
        <v>1681.2069666666666</v>
      </c>
      <c r="I20" s="58">
        <f t="shared" si="5"/>
        <v>1056.2941666666668</v>
      </c>
      <c r="J20" s="58">
        <f t="shared" si="6"/>
        <v>79.31</v>
      </c>
      <c r="K20" s="57">
        <f t="shared" si="7"/>
        <v>2816.8111333333331</v>
      </c>
      <c r="L20" s="55">
        <f t="shared" si="0"/>
        <v>55.272557808219176</v>
      </c>
      <c r="M20" s="55">
        <f t="shared" si="1"/>
        <v>34.727479452054794</v>
      </c>
      <c r="N20" s="55">
        <f t="shared" si="8"/>
        <v>2.6074520547945208</v>
      </c>
      <c r="O20" s="56">
        <f t="shared" si="9"/>
        <v>92.607489315068491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20687.394200000002</v>
      </c>
      <c r="E21" s="59">
        <f t="shared" si="2"/>
        <v>12675.53</v>
      </c>
      <c r="F21" s="54">
        <f>IF($F$9="A",Data!$N$6,IF($F$9="B",Data!$N$7,IF($F$9="C",Data!$N$8,IF($F$9="D",Data!$N$9,0))))</f>
        <v>951.72</v>
      </c>
      <c r="G21" s="57">
        <f t="shared" si="3"/>
        <v>34314.644200000002</v>
      </c>
      <c r="H21" s="58">
        <f t="shared" si="4"/>
        <v>1723.9495166666668</v>
      </c>
      <c r="I21" s="58">
        <f t="shared" si="5"/>
        <v>1056.2941666666668</v>
      </c>
      <c r="J21" s="58">
        <f t="shared" si="6"/>
        <v>79.31</v>
      </c>
      <c r="K21" s="57">
        <f t="shared" si="7"/>
        <v>2859.5536833333335</v>
      </c>
      <c r="L21" s="55">
        <f t="shared" si="0"/>
        <v>56.677792328767133</v>
      </c>
      <c r="M21" s="55">
        <f t="shared" si="1"/>
        <v>34.727479452054794</v>
      </c>
      <c r="N21" s="55">
        <f t="shared" si="8"/>
        <v>2.6074520547945208</v>
      </c>
      <c r="O21" s="56">
        <f t="shared" si="9"/>
        <v>94.012723835616441</v>
      </c>
    </row>
    <row r="22" spans="1:15" ht="14.1" customHeight="1" x14ac:dyDescent="0.2">
      <c r="A22" s="11"/>
      <c r="B22" s="11"/>
      <c r="C22" s="11">
        <v>8</v>
      </c>
      <c r="D22" s="59">
        <f t="shared" si="10"/>
        <v>21200.304800000002</v>
      </c>
      <c r="E22" s="59">
        <f t="shared" si="2"/>
        <v>12675.53</v>
      </c>
      <c r="F22" s="54">
        <f>IF($F$9="A",Data!$N$6,IF($F$9="B",Data!$N$7,IF($F$9="C",Data!$N$8,IF($F$9="D",Data!$N$9,0))))</f>
        <v>951.72</v>
      </c>
      <c r="G22" s="57">
        <f t="shared" si="3"/>
        <v>34827.554800000005</v>
      </c>
      <c r="H22" s="58">
        <f t="shared" si="4"/>
        <v>1766.6920666666667</v>
      </c>
      <c r="I22" s="58">
        <f t="shared" si="5"/>
        <v>1056.2941666666668</v>
      </c>
      <c r="J22" s="58">
        <f t="shared" si="6"/>
        <v>79.31</v>
      </c>
      <c r="K22" s="57">
        <f t="shared" si="7"/>
        <v>2902.2962333333335</v>
      </c>
      <c r="L22" s="55">
        <f t="shared" si="0"/>
        <v>58.083026849315075</v>
      </c>
      <c r="M22" s="55">
        <f t="shared" si="1"/>
        <v>34.727479452054794</v>
      </c>
      <c r="N22" s="55">
        <f t="shared" si="8"/>
        <v>2.6074520547945208</v>
      </c>
      <c r="O22" s="56">
        <f t="shared" si="9"/>
        <v>95.417958356164391</v>
      </c>
    </row>
    <row r="23" spans="1:15" ht="14.1" customHeight="1" x14ac:dyDescent="0.2">
      <c r="A23" s="11"/>
      <c r="B23" s="11"/>
      <c r="C23" s="11">
        <v>9</v>
      </c>
      <c r="D23" s="59">
        <f t="shared" si="10"/>
        <v>21713.215400000001</v>
      </c>
      <c r="E23" s="59">
        <f t="shared" si="2"/>
        <v>12675.53</v>
      </c>
      <c r="F23" s="54">
        <f>IF($F$9="A",Data!$N$6,IF($F$9="B",Data!$N$7,IF($F$9="C",Data!$N$8,IF($F$9="D",Data!$N$9,0))))</f>
        <v>951.72</v>
      </c>
      <c r="G23" s="57">
        <f t="shared" si="3"/>
        <v>35340.465400000001</v>
      </c>
      <c r="H23" s="58">
        <f t="shared" si="4"/>
        <v>1809.4346166666667</v>
      </c>
      <c r="I23" s="58">
        <f t="shared" si="5"/>
        <v>1056.2941666666668</v>
      </c>
      <c r="J23" s="58">
        <f t="shared" si="6"/>
        <v>79.31</v>
      </c>
      <c r="K23" s="57">
        <f t="shared" si="7"/>
        <v>2945.0387833333334</v>
      </c>
      <c r="L23" s="55">
        <f t="shared" si="0"/>
        <v>59.488261369863018</v>
      </c>
      <c r="M23" s="55">
        <f t="shared" si="1"/>
        <v>34.727479452054794</v>
      </c>
      <c r="N23" s="55">
        <f t="shared" si="8"/>
        <v>2.6074520547945208</v>
      </c>
      <c r="O23" s="56">
        <f t="shared" si="9"/>
        <v>96.823192876712341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22226.126</v>
      </c>
      <c r="E24" s="59">
        <f t="shared" si="2"/>
        <v>12675.53</v>
      </c>
      <c r="F24" s="54">
        <f>IF($F$9="A",Data!$N$6,IF($F$9="B",Data!$N$7,IF($F$9="C",Data!$N$8,IF($F$9="D",Data!$N$9,0))))</f>
        <v>951.72</v>
      </c>
      <c r="G24" s="57">
        <f t="shared" si="3"/>
        <v>35853.376000000004</v>
      </c>
      <c r="H24" s="58">
        <f t="shared" si="4"/>
        <v>1852.1771666666666</v>
      </c>
      <c r="I24" s="58">
        <f t="shared" si="5"/>
        <v>1056.2941666666668</v>
      </c>
      <c r="J24" s="58">
        <f t="shared" si="6"/>
        <v>79.31</v>
      </c>
      <c r="K24" s="57">
        <f t="shared" si="7"/>
        <v>2987.7813333333334</v>
      </c>
      <c r="L24" s="55">
        <f t="shared" si="0"/>
        <v>60.893495890410961</v>
      </c>
      <c r="M24" s="55">
        <f t="shared" si="1"/>
        <v>34.727479452054794</v>
      </c>
      <c r="N24" s="55">
        <f t="shared" si="8"/>
        <v>2.6074520547945208</v>
      </c>
      <c r="O24" s="56">
        <f t="shared" si="9"/>
        <v>98.228427397260276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22739.036599999999</v>
      </c>
      <c r="E25" s="59">
        <f t="shared" si="2"/>
        <v>12675.53</v>
      </c>
      <c r="F25" s="54">
        <f>IF($F$9="A",Data!$N$6,IF($F$9="B",Data!$N$7,IF($F$9="C",Data!$N$8,IF($F$9="D",Data!$N$9,0))))</f>
        <v>951.72</v>
      </c>
      <c r="G25" s="57">
        <f t="shared" si="3"/>
        <v>36366.286599999999</v>
      </c>
      <c r="H25" s="58">
        <f t="shared" si="4"/>
        <v>1894.9197166666665</v>
      </c>
      <c r="I25" s="58">
        <f t="shared" si="5"/>
        <v>1056.2941666666668</v>
      </c>
      <c r="J25" s="58">
        <f t="shared" si="6"/>
        <v>79.31</v>
      </c>
      <c r="K25" s="57">
        <f t="shared" si="7"/>
        <v>3030.5238833333333</v>
      </c>
      <c r="L25" s="55">
        <f t="shared" si="0"/>
        <v>62.298730410958903</v>
      </c>
      <c r="M25" s="55">
        <f t="shared" si="1"/>
        <v>34.727479452054794</v>
      </c>
      <c r="N25" s="55">
        <f t="shared" si="8"/>
        <v>2.6074520547945208</v>
      </c>
      <c r="O25" s="56">
        <f t="shared" si="9"/>
        <v>99.633661917808212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23251.947200000002</v>
      </c>
      <c r="E26" s="59">
        <f t="shared" si="2"/>
        <v>12675.53</v>
      </c>
      <c r="F26" s="54">
        <f>IF($F$9="A",Data!$N$6,IF($F$9="B",Data!$N$7,IF($F$9="C",Data!$N$8,IF($F$9="D",Data!$N$9,0))))</f>
        <v>951.72</v>
      </c>
      <c r="G26" s="57">
        <f t="shared" si="3"/>
        <v>36879.197200000002</v>
      </c>
      <c r="H26" s="58">
        <f t="shared" si="4"/>
        <v>1937.6622666666669</v>
      </c>
      <c r="I26" s="58">
        <f t="shared" si="5"/>
        <v>1056.2941666666668</v>
      </c>
      <c r="J26" s="58">
        <f t="shared" si="6"/>
        <v>79.31</v>
      </c>
      <c r="K26" s="57">
        <f t="shared" si="7"/>
        <v>3073.2664333333337</v>
      </c>
      <c r="L26" s="55">
        <f t="shared" si="0"/>
        <v>63.703964931506853</v>
      </c>
      <c r="M26" s="55">
        <f t="shared" si="1"/>
        <v>34.727479452054794</v>
      </c>
      <c r="N26" s="55">
        <f t="shared" si="8"/>
        <v>2.6074520547945208</v>
      </c>
      <c r="O26" s="56">
        <f t="shared" si="9"/>
        <v>101.03889643835618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23764.857800000002</v>
      </c>
      <c r="E27" s="59">
        <f t="shared" si="2"/>
        <v>12675.53</v>
      </c>
      <c r="F27" s="54">
        <f>IF($F$9="A",Data!$N$6,IF($F$9="B",Data!$N$7,IF($F$9="C",Data!$N$8,IF($F$9="D",Data!$N$9,0))))</f>
        <v>951.72</v>
      </c>
      <c r="G27" s="57">
        <f t="shared" si="3"/>
        <v>37392.107800000005</v>
      </c>
      <c r="H27" s="58">
        <f t="shared" si="4"/>
        <v>1980.4048166666669</v>
      </c>
      <c r="I27" s="58">
        <f t="shared" si="5"/>
        <v>1056.2941666666668</v>
      </c>
      <c r="J27" s="58">
        <f t="shared" si="6"/>
        <v>79.31</v>
      </c>
      <c r="K27" s="57">
        <f t="shared" si="7"/>
        <v>3116.0089833333336</v>
      </c>
      <c r="L27" s="55">
        <f t="shared" si="0"/>
        <v>65.109199452054796</v>
      </c>
      <c r="M27" s="55">
        <f t="shared" si="1"/>
        <v>34.727479452054794</v>
      </c>
      <c r="N27" s="55">
        <f t="shared" si="8"/>
        <v>2.6074520547945208</v>
      </c>
      <c r="O27" s="56">
        <f t="shared" si="9"/>
        <v>102.44413095890411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24277.768400000001</v>
      </c>
      <c r="E28" s="59">
        <f t="shared" si="2"/>
        <v>12675.53</v>
      </c>
      <c r="F28" s="54">
        <f>IF($F$9="A",Data!$N$6,IF($F$9="B",Data!$N$7,IF($F$9="C",Data!$N$8,IF($F$9="D",Data!$N$9,0))))</f>
        <v>951.72</v>
      </c>
      <c r="G28" s="57">
        <f t="shared" si="3"/>
        <v>37905.018400000001</v>
      </c>
      <c r="H28" s="58">
        <f t="shared" si="4"/>
        <v>2023.1473666666668</v>
      </c>
      <c r="I28" s="58">
        <f t="shared" si="5"/>
        <v>1056.2941666666668</v>
      </c>
      <c r="J28" s="58">
        <f t="shared" si="6"/>
        <v>79.31</v>
      </c>
      <c r="K28" s="57">
        <f t="shared" si="7"/>
        <v>3158.7515333333336</v>
      </c>
      <c r="L28" s="55">
        <f t="shared" si="0"/>
        <v>66.514433972602745</v>
      </c>
      <c r="M28" s="55">
        <f t="shared" si="1"/>
        <v>34.727479452054794</v>
      </c>
      <c r="N28" s="55">
        <f t="shared" si="8"/>
        <v>2.6074520547945208</v>
      </c>
      <c r="O28" s="56">
        <f t="shared" si="9"/>
        <v>103.84936547945206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24790.679</v>
      </c>
      <c r="E29" s="59">
        <f t="shared" si="2"/>
        <v>12675.53</v>
      </c>
      <c r="F29" s="54">
        <f>IF($F$9="A",Data!$N$6,IF($F$9="B",Data!$N$7,IF($F$9="C",Data!$N$8,IF($F$9="D",Data!$N$9,0))))</f>
        <v>951.72</v>
      </c>
      <c r="G29" s="57">
        <f t="shared" si="3"/>
        <v>38417.929000000004</v>
      </c>
      <c r="H29" s="58">
        <f t="shared" si="4"/>
        <v>2065.8899166666665</v>
      </c>
      <c r="I29" s="58">
        <f t="shared" si="5"/>
        <v>1056.2941666666668</v>
      </c>
      <c r="J29" s="58">
        <f t="shared" si="6"/>
        <v>79.31</v>
      </c>
      <c r="K29" s="57">
        <f t="shared" si="7"/>
        <v>3201.4940833333335</v>
      </c>
      <c r="L29" s="55">
        <f t="shared" si="0"/>
        <v>67.919668493150681</v>
      </c>
      <c r="M29" s="55">
        <f t="shared" si="1"/>
        <v>34.727479452054794</v>
      </c>
      <c r="N29" s="55">
        <f t="shared" si="8"/>
        <v>2.6074520547945208</v>
      </c>
      <c r="O29" s="56">
        <f t="shared" si="9"/>
        <v>105.2546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25303.589599999999</v>
      </c>
      <c r="E30" s="59">
        <f t="shared" si="2"/>
        <v>12675.53</v>
      </c>
      <c r="F30" s="54">
        <f>IF($F$9="A",Data!$N$6,IF($F$9="B",Data!$N$7,IF($F$9="C",Data!$N$8,IF($F$9="D",Data!$N$9,0))))</f>
        <v>951.72</v>
      </c>
      <c r="G30" s="57">
        <f t="shared" si="3"/>
        <v>38930.839599999999</v>
      </c>
      <c r="H30" s="58">
        <f t="shared" si="4"/>
        <v>2108.6324666666665</v>
      </c>
      <c r="I30" s="58">
        <f t="shared" si="5"/>
        <v>1056.2941666666668</v>
      </c>
      <c r="J30" s="58">
        <f t="shared" si="6"/>
        <v>79.31</v>
      </c>
      <c r="K30" s="57">
        <f t="shared" si="7"/>
        <v>3244.2366333333334</v>
      </c>
      <c r="L30" s="55">
        <f t="shared" si="0"/>
        <v>69.324903013698631</v>
      </c>
      <c r="M30" s="55">
        <f t="shared" si="1"/>
        <v>34.727479452054794</v>
      </c>
      <c r="N30" s="55">
        <f t="shared" si="8"/>
        <v>2.6074520547945208</v>
      </c>
      <c r="O30" s="56">
        <f t="shared" si="9"/>
        <v>106.65983452054795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25816.500200000002</v>
      </c>
      <c r="E31" s="59">
        <f t="shared" si="2"/>
        <v>12675.53</v>
      </c>
      <c r="F31" s="54">
        <f>IF($F$9="A",Data!$N$6,IF($F$9="B",Data!$N$7,IF($F$9="C",Data!$N$8,IF($F$9="D",Data!$N$9,0))))</f>
        <v>951.72</v>
      </c>
      <c r="G31" s="57">
        <f t="shared" si="3"/>
        <v>39443.750200000002</v>
      </c>
      <c r="H31" s="58">
        <f t="shared" si="4"/>
        <v>2151.3750166666669</v>
      </c>
      <c r="I31" s="58">
        <f t="shared" si="5"/>
        <v>1056.2941666666668</v>
      </c>
      <c r="J31" s="58">
        <f t="shared" si="6"/>
        <v>79.31</v>
      </c>
      <c r="K31" s="57">
        <f t="shared" si="7"/>
        <v>3286.9791833333334</v>
      </c>
      <c r="L31" s="55">
        <f t="shared" si="0"/>
        <v>70.73013753424658</v>
      </c>
      <c r="M31" s="55">
        <f t="shared" si="1"/>
        <v>34.727479452054794</v>
      </c>
      <c r="N31" s="55">
        <f t="shared" si="8"/>
        <v>2.6074520547945208</v>
      </c>
      <c r="O31" s="56">
        <f t="shared" si="9"/>
        <v>108.0650690410959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26329.410800000001</v>
      </c>
      <c r="E32" s="59">
        <f t="shared" si="2"/>
        <v>12675.53</v>
      </c>
      <c r="F32" s="54">
        <f>IF($F$9="A",Data!$N$6,IF($F$9="B",Data!$N$7,IF($F$9="C",Data!$N$8,IF($F$9="D",Data!$N$9,0))))</f>
        <v>951.72</v>
      </c>
      <c r="G32" s="57">
        <f t="shared" si="3"/>
        <v>39956.660800000005</v>
      </c>
      <c r="H32" s="58">
        <f t="shared" si="4"/>
        <v>2194.1175666666668</v>
      </c>
      <c r="I32" s="58">
        <f t="shared" si="5"/>
        <v>1056.2941666666668</v>
      </c>
      <c r="J32" s="58">
        <f t="shared" si="6"/>
        <v>79.31</v>
      </c>
      <c r="K32" s="57">
        <f t="shared" si="7"/>
        <v>3329.7217333333333</v>
      </c>
      <c r="L32" s="55">
        <f t="shared" si="0"/>
        <v>72.13537205479453</v>
      </c>
      <c r="M32" s="55">
        <f t="shared" si="1"/>
        <v>34.727479452054794</v>
      </c>
      <c r="N32" s="55">
        <f t="shared" si="8"/>
        <v>2.6074520547945208</v>
      </c>
      <c r="O32" s="56">
        <f t="shared" si="9"/>
        <v>109.47030356164385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26842.321400000001</v>
      </c>
      <c r="E33" s="59">
        <f t="shared" si="2"/>
        <v>12675.53</v>
      </c>
      <c r="F33" s="54">
        <f>IF($F$9="A",Data!$N$6,IF($F$9="B",Data!$N$7,IF($F$9="C",Data!$N$8,IF($F$9="D",Data!$N$9,0))))</f>
        <v>951.72</v>
      </c>
      <c r="G33" s="57">
        <f t="shared" si="3"/>
        <v>40469.571400000001</v>
      </c>
      <c r="H33" s="58">
        <f t="shared" si="4"/>
        <v>2236.8601166666667</v>
      </c>
      <c r="I33" s="58">
        <f t="shared" si="5"/>
        <v>1056.2941666666668</v>
      </c>
      <c r="J33" s="58">
        <f t="shared" si="6"/>
        <v>79.31</v>
      </c>
      <c r="K33" s="57">
        <f t="shared" si="7"/>
        <v>3372.4642833333332</v>
      </c>
      <c r="L33" s="55">
        <f t="shared" si="0"/>
        <v>73.540606575342466</v>
      </c>
      <c r="M33" s="55">
        <f t="shared" si="1"/>
        <v>34.727479452054794</v>
      </c>
      <c r="N33" s="55">
        <f t="shared" si="8"/>
        <v>2.6074520547945208</v>
      </c>
      <c r="O33" s="56">
        <f t="shared" si="9"/>
        <v>110.87553808219178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27355.232000000004</v>
      </c>
      <c r="E34" s="59">
        <f t="shared" si="2"/>
        <v>12675.53</v>
      </c>
      <c r="F34" s="54">
        <f>IF($F$9="A",Data!$N$6,IF($F$9="B",Data!$N$7,IF($F$9="C",Data!$N$8,IF($F$9="D",Data!$N$9,0))))</f>
        <v>951.72</v>
      </c>
      <c r="G34" s="57">
        <f t="shared" si="3"/>
        <v>40982.482000000004</v>
      </c>
      <c r="H34" s="58">
        <f t="shared" si="4"/>
        <v>2279.6026666666671</v>
      </c>
      <c r="I34" s="58">
        <f t="shared" si="5"/>
        <v>1056.2941666666668</v>
      </c>
      <c r="J34" s="58">
        <f t="shared" si="6"/>
        <v>79.31</v>
      </c>
      <c r="K34" s="57">
        <f t="shared" si="7"/>
        <v>3415.2068333333341</v>
      </c>
      <c r="L34" s="55">
        <f t="shared" si="0"/>
        <v>74.945841095890415</v>
      </c>
      <c r="M34" s="55">
        <f t="shared" si="1"/>
        <v>34.727479452054794</v>
      </c>
      <c r="N34" s="55">
        <f t="shared" si="8"/>
        <v>2.6074520547945208</v>
      </c>
      <c r="O34" s="56">
        <f t="shared" si="9"/>
        <v>112.28077260273973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27868.142599999999</v>
      </c>
      <c r="E35" s="59">
        <f t="shared" si="2"/>
        <v>12675.53</v>
      </c>
      <c r="F35" s="54">
        <f>IF($F$9="A",Data!$N$6,IF($F$9="B",Data!$N$7,IF($F$9="C",Data!$N$8,IF($F$9="D",Data!$N$9,0))))</f>
        <v>951.72</v>
      </c>
      <c r="G35" s="57">
        <f t="shared" si="3"/>
        <v>41495.392599999999</v>
      </c>
      <c r="H35" s="58">
        <f t="shared" si="4"/>
        <v>2322.3452166666666</v>
      </c>
      <c r="I35" s="58">
        <f t="shared" si="5"/>
        <v>1056.2941666666668</v>
      </c>
      <c r="J35" s="58">
        <f t="shared" si="6"/>
        <v>79.31</v>
      </c>
      <c r="K35" s="57">
        <f t="shared" si="7"/>
        <v>3457.9493833333331</v>
      </c>
      <c r="L35" s="55">
        <f t="shared" si="0"/>
        <v>76.351075616438351</v>
      </c>
      <c r="M35" s="55">
        <f t="shared" si="1"/>
        <v>34.727479452054794</v>
      </c>
      <c r="N35" s="55">
        <f t="shared" si="8"/>
        <v>2.6074520547945208</v>
      </c>
      <c r="O35" s="56">
        <f t="shared" si="9"/>
        <v>113.68600712328767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28381.053200000002</v>
      </c>
      <c r="E36" s="59">
        <f t="shared" si="2"/>
        <v>12675.53</v>
      </c>
      <c r="F36" s="54">
        <f>IF($F$9="A",Data!$N$6,IF($F$9="B",Data!$N$7,IF($F$9="C",Data!$N$8,IF($F$9="D",Data!$N$9,0))))</f>
        <v>951.72</v>
      </c>
      <c r="G36" s="57">
        <f t="shared" si="3"/>
        <v>42008.303200000002</v>
      </c>
      <c r="H36" s="58">
        <f t="shared" si="4"/>
        <v>2365.087766666667</v>
      </c>
      <c r="I36" s="58">
        <f t="shared" si="5"/>
        <v>1056.2941666666668</v>
      </c>
      <c r="J36" s="58">
        <f t="shared" si="6"/>
        <v>79.31</v>
      </c>
      <c r="K36" s="57">
        <f t="shared" si="7"/>
        <v>3500.691933333334</v>
      </c>
      <c r="L36" s="55">
        <f t="shared" si="0"/>
        <v>77.756310136986301</v>
      </c>
      <c r="M36" s="55">
        <f t="shared" si="1"/>
        <v>34.727479452054794</v>
      </c>
      <c r="N36" s="55">
        <f t="shared" si="8"/>
        <v>2.6074520547945208</v>
      </c>
      <c r="O36" s="56">
        <f t="shared" si="9"/>
        <v>115.09124164383562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28893.963800000001</v>
      </c>
      <c r="E37" s="59">
        <f t="shared" si="2"/>
        <v>12675.53</v>
      </c>
      <c r="F37" s="54">
        <f>IF($F$9="A",Data!$N$6,IF($F$9="B",Data!$N$7,IF($F$9="C",Data!$N$8,IF($F$9="D",Data!$N$9,0))))</f>
        <v>951.72</v>
      </c>
      <c r="G37" s="57">
        <f t="shared" si="3"/>
        <v>42521.213800000005</v>
      </c>
      <c r="H37" s="58">
        <f t="shared" si="4"/>
        <v>2407.8303166666669</v>
      </c>
      <c r="I37" s="58">
        <f t="shared" si="5"/>
        <v>1056.2941666666668</v>
      </c>
      <c r="J37" s="58">
        <f t="shared" si="6"/>
        <v>79.31</v>
      </c>
      <c r="K37" s="57">
        <f t="shared" si="7"/>
        <v>3543.4344833333339</v>
      </c>
      <c r="L37" s="55">
        <f t="shared" si="0"/>
        <v>79.16154465753425</v>
      </c>
      <c r="M37" s="55">
        <f t="shared" si="1"/>
        <v>34.727479452054794</v>
      </c>
      <c r="N37" s="55">
        <f t="shared" si="8"/>
        <v>2.6074520547945208</v>
      </c>
      <c r="O37" s="56">
        <f t="shared" si="9"/>
        <v>116.49647616438357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29406.874400000001</v>
      </c>
      <c r="E38" s="59">
        <f t="shared" si="2"/>
        <v>12675.53</v>
      </c>
      <c r="F38" s="54">
        <f>IF($F$9="A",Data!$N$6,IF($F$9="B",Data!$N$7,IF($F$9="C",Data!$N$8,IF($F$9="D",Data!$N$9,0))))</f>
        <v>951.72</v>
      </c>
      <c r="G38" s="57">
        <f t="shared" si="3"/>
        <v>43034.124400000001</v>
      </c>
      <c r="H38" s="58">
        <f t="shared" si="4"/>
        <v>2450.5728666666669</v>
      </c>
      <c r="I38" s="58">
        <f t="shared" si="5"/>
        <v>1056.2941666666668</v>
      </c>
      <c r="J38" s="58">
        <f t="shared" si="6"/>
        <v>79.31</v>
      </c>
      <c r="K38" s="57">
        <f t="shared" si="7"/>
        <v>3586.1770333333338</v>
      </c>
      <c r="L38" s="55">
        <f t="shared" si="0"/>
        <v>80.5667791780822</v>
      </c>
      <c r="M38" s="55">
        <f t="shared" si="1"/>
        <v>34.727479452054794</v>
      </c>
      <c r="N38" s="55">
        <f t="shared" si="8"/>
        <v>2.6074520547945208</v>
      </c>
      <c r="O38" s="56">
        <f t="shared" si="9"/>
        <v>117.90171068493152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29919.785000000003</v>
      </c>
      <c r="E39" s="59">
        <f t="shared" si="2"/>
        <v>12675.53</v>
      </c>
      <c r="F39" s="54">
        <f>IF($F$9="A",Data!$N$6,IF($F$9="B",Data!$N$7,IF($F$9="C",Data!$N$8,IF($F$9="D",Data!$N$9,0))))</f>
        <v>951.72</v>
      </c>
      <c r="G39" s="57">
        <f t="shared" si="3"/>
        <v>43547.035000000003</v>
      </c>
      <c r="H39" s="58">
        <f t="shared" si="4"/>
        <v>2493.3154166666668</v>
      </c>
      <c r="I39" s="58">
        <f t="shared" si="5"/>
        <v>1056.2941666666668</v>
      </c>
      <c r="J39" s="58">
        <f t="shared" si="6"/>
        <v>79.31</v>
      </c>
      <c r="K39" s="57">
        <f t="shared" si="7"/>
        <v>3628.9195833333338</v>
      </c>
      <c r="L39" s="55">
        <f t="shared" si="0"/>
        <v>81.97201369863015</v>
      </c>
      <c r="M39" s="55">
        <f t="shared" si="1"/>
        <v>34.727479452054794</v>
      </c>
      <c r="N39" s="55">
        <f t="shared" si="8"/>
        <v>2.6074520547945208</v>
      </c>
      <c r="O39" s="56">
        <f t="shared" si="9"/>
        <v>119.30694520547947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30432.695599999999</v>
      </c>
      <c r="E40" s="59">
        <f t="shared" si="2"/>
        <v>12675.53</v>
      </c>
      <c r="F40" s="54">
        <f>IF($F$9="A",Data!$N$6,IF($F$9="B",Data!$N$7,IF($F$9="C",Data!$N$8,IF($F$9="D",Data!$N$9,0))))</f>
        <v>951.72</v>
      </c>
      <c r="G40" s="57">
        <f t="shared" si="3"/>
        <v>44059.945599999999</v>
      </c>
      <c r="H40" s="58">
        <f t="shared" si="4"/>
        <v>2536.0579666666667</v>
      </c>
      <c r="I40" s="58">
        <f t="shared" si="5"/>
        <v>1056.2941666666668</v>
      </c>
      <c r="J40" s="58">
        <f t="shared" si="6"/>
        <v>79.31</v>
      </c>
      <c r="K40" s="57">
        <f t="shared" si="7"/>
        <v>3671.6621333333337</v>
      </c>
      <c r="L40" s="55">
        <f t="shared" si="0"/>
        <v>83.377248219178085</v>
      </c>
      <c r="M40" s="55">
        <f t="shared" si="1"/>
        <v>34.727479452054794</v>
      </c>
      <c r="N40" s="55">
        <f t="shared" si="8"/>
        <v>2.6074520547945208</v>
      </c>
      <c r="O40" s="56">
        <f t="shared" si="9"/>
        <v>120.7121797260274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30945.606200000002</v>
      </c>
      <c r="E41" s="59">
        <f t="shared" si="2"/>
        <v>12675.53</v>
      </c>
      <c r="F41" s="54">
        <f>IF($F$9="A",Data!$N$6,IF($F$9="B",Data!$N$7,IF($F$9="C",Data!$N$8,IF($F$9="D",Data!$N$9,0))))</f>
        <v>951.72</v>
      </c>
      <c r="G41" s="57">
        <f t="shared" si="3"/>
        <v>44572.856200000002</v>
      </c>
      <c r="H41" s="58">
        <f t="shared" si="4"/>
        <v>2578.8005166666667</v>
      </c>
      <c r="I41" s="58">
        <f t="shared" si="5"/>
        <v>1056.2941666666668</v>
      </c>
      <c r="J41" s="58">
        <f t="shared" si="6"/>
        <v>79.31</v>
      </c>
      <c r="K41" s="57">
        <f t="shared" si="7"/>
        <v>3714.4046833333337</v>
      </c>
      <c r="L41" s="55">
        <f t="shared" si="0"/>
        <v>84.782482739726035</v>
      </c>
      <c r="M41" s="55">
        <f t="shared" si="1"/>
        <v>34.727479452054794</v>
      </c>
      <c r="N41" s="55">
        <f t="shared" si="8"/>
        <v>2.6074520547945208</v>
      </c>
      <c r="O41" s="56">
        <f t="shared" si="9"/>
        <v>122.11741424657535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31458.516800000001</v>
      </c>
      <c r="E42" s="59">
        <f t="shared" si="2"/>
        <v>12675.53</v>
      </c>
      <c r="F42" s="54">
        <f>IF($F$9="A",Data!$N$6,IF($F$9="B",Data!$N$7,IF($F$9="C",Data!$N$8,IF($F$9="D",Data!$N$9,0))))</f>
        <v>951.72</v>
      </c>
      <c r="G42" s="57">
        <f t="shared" si="3"/>
        <v>45085.766800000005</v>
      </c>
      <c r="H42" s="58">
        <f t="shared" si="4"/>
        <v>2621.5430666666666</v>
      </c>
      <c r="I42" s="58">
        <f t="shared" si="5"/>
        <v>1056.2941666666668</v>
      </c>
      <c r="J42" s="58">
        <f t="shared" si="6"/>
        <v>79.31</v>
      </c>
      <c r="K42" s="57">
        <f t="shared" si="7"/>
        <v>3757.1472333333336</v>
      </c>
      <c r="L42" s="55">
        <f t="shared" si="0"/>
        <v>86.187717260273971</v>
      </c>
      <c r="M42" s="55">
        <f t="shared" si="1"/>
        <v>34.727479452054794</v>
      </c>
      <c r="N42" s="55">
        <f t="shared" si="8"/>
        <v>2.6074520547945208</v>
      </c>
      <c r="O42" s="56">
        <f t="shared" si="9"/>
        <v>123.52264876712329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31971.4274</v>
      </c>
      <c r="E43" s="59">
        <f t="shared" si="2"/>
        <v>12675.53</v>
      </c>
      <c r="F43" s="54">
        <f>IF($F$9="A",Data!$N$6,IF($F$9="B",Data!$N$7,IF($F$9="C",Data!$N$8,IF($F$9="D",Data!$N$9,0))))</f>
        <v>951.72</v>
      </c>
      <c r="G43" s="57">
        <f t="shared" si="3"/>
        <v>45598.6774</v>
      </c>
      <c r="H43" s="58">
        <f t="shared" si="4"/>
        <v>2664.2856166666666</v>
      </c>
      <c r="I43" s="58">
        <f t="shared" si="5"/>
        <v>1056.2941666666668</v>
      </c>
      <c r="J43" s="58">
        <f t="shared" si="6"/>
        <v>79.31</v>
      </c>
      <c r="K43" s="57">
        <f t="shared" si="7"/>
        <v>3799.8897833333335</v>
      </c>
      <c r="L43" s="55">
        <f t="shared" si="0"/>
        <v>87.59295178082192</v>
      </c>
      <c r="M43" s="55">
        <f t="shared" si="1"/>
        <v>34.727479452054794</v>
      </c>
      <c r="N43" s="55">
        <f t="shared" si="8"/>
        <v>2.6074520547945208</v>
      </c>
      <c r="O43" s="56">
        <f t="shared" si="9"/>
        <v>124.92788328767124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32484.338000000003</v>
      </c>
      <c r="E44" s="59">
        <f t="shared" si="2"/>
        <v>12675.53</v>
      </c>
      <c r="F44" s="54">
        <f>IF($F$9="A",Data!$N$6,IF($F$9="B",Data!$N$7,IF($F$9="C",Data!$N$8,IF($F$9="D",Data!$N$9,0))))</f>
        <v>951.72</v>
      </c>
      <c r="G44" s="57">
        <f t="shared" si="3"/>
        <v>46111.588000000003</v>
      </c>
      <c r="H44" s="58">
        <f t="shared" si="4"/>
        <v>2707.0281666666669</v>
      </c>
      <c r="I44" s="58">
        <f t="shared" si="5"/>
        <v>1056.2941666666668</v>
      </c>
      <c r="J44" s="58">
        <f t="shared" si="6"/>
        <v>79.31</v>
      </c>
      <c r="K44" s="57">
        <f t="shared" si="7"/>
        <v>3842.6323333333335</v>
      </c>
      <c r="L44" s="55">
        <f t="shared" si="0"/>
        <v>88.99818630136987</v>
      </c>
      <c r="M44" s="55">
        <f t="shared" si="1"/>
        <v>34.727479452054794</v>
      </c>
      <c r="N44" s="55">
        <f t="shared" si="8"/>
        <v>2.6074520547945208</v>
      </c>
      <c r="O44" s="56">
        <f t="shared" si="9"/>
        <v>126.33311780821919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32997.248600000006</v>
      </c>
      <c r="E45" s="59">
        <f t="shared" si="2"/>
        <v>12675.53</v>
      </c>
      <c r="F45" s="54">
        <f>IF($F$9="A",Data!$N$6,IF($F$9="B",Data!$N$7,IF($F$9="C",Data!$N$8,IF($F$9="D",Data!$N$9,0))))</f>
        <v>951.72</v>
      </c>
      <c r="G45" s="57">
        <f t="shared" si="3"/>
        <v>46624.498600000006</v>
      </c>
      <c r="H45" s="58">
        <f t="shared" si="4"/>
        <v>2749.7707166666673</v>
      </c>
      <c r="I45" s="58">
        <f t="shared" si="5"/>
        <v>1056.2941666666668</v>
      </c>
      <c r="J45" s="58">
        <f t="shared" si="6"/>
        <v>79.31</v>
      </c>
      <c r="K45" s="57">
        <f t="shared" si="7"/>
        <v>3885.3748833333343</v>
      </c>
      <c r="L45" s="55">
        <f t="shared" si="0"/>
        <v>90.40342082191782</v>
      </c>
      <c r="M45" s="55">
        <f t="shared" si="1"/>
        <v>34.727479452054794</v>
      </c>
      <c r="N45" s="55">
        <f t="shared" si="8"/>
        <v>2.6074520547945208</v>
      </c>
      <c r="O45" s="56">
        <f>SUM(L45:N45)</f>
        <v>127.73835232876714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33510.159200000002</v>
      </c>
      <c r="E46" s="59">
        <f t="shared" si="2"/>
        <v>12675.53</v>
      </c>
      <c r="F46" s="54">
        <f>IF($F$9="A",Data!$N$6,IF($F$9="B",Data!$N$7,IF($F$9="C",Data!$N$8,IF($F$9="D",Data!$N$9,0))))</f>
        <v>951.72</v>
      </c>
      <c r="G46" s="57">
        <f t="shared" si="3"/>
        <v>47137.409200000002</v>
      </c>
      <c r="H46" s="58">
        <f t="shared" si="4"/>
        <v>2792.5132666666668</v>
      </c>
      <c r="I46" s="58">
        <f t="shared" si="5"/>
        <v>1056.2941666666668</v>
      </c>
      <c r="J46" s="58">
        <f t="shared" si="6"/>
        <v>79.31</v>
      </c>
      <c r="K46" s="57">
        <f t="shared" si="7"/>
        <v>3928.1174333333333</v>
      </c>
      <c r="L46" s="55">
        <f t="shared" si="0"/>
        <v>91.808655342465755</v>
      </c>
      <c r="M46" s="55">
        <f t="shared" si="1"/>
        <v>34.727479452054794</v>
      </c>
      <c r="N46" s="55">
        <f t="shared" si="8"/>
        <v>2.6074520547945208</v>
      </c>
      <c r="O46" s="56">
        <f t="shared" si="9"/>
        <v>129.14358684931506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34023.069799999997</v>
      </c>
      <c r="E47" s="59">
        <f t="shared" si="2"/>
        <v>12675.53</v>
      </c>
      <c r="F47" s="54">
        <f>IF($F$9="A",Data!$N$6,IF($F$9="B",Data!$N$7,IF($F$9="C",Data!$N$8,IF($F$9="D",Data!$N$9,0))))</f>
        <v>951.72</v>
      </c>
      <c r="G47" s="57">
        <f t="shared" si="3"/>
        <v>47650.319799999997</v>
      </c>
      <c r="H47" s="58">
        <f t="shared" si="4"/>
        <v>2835.2558166666663</v>
      </c>
      <c r="I47" s="58">
        <f t="shared" si="5"/>
        <v>1056.2941666666668</v>
      </c>
      <c r="J47" s="58">
        <f t="shared" si="6"/>
        <v>79.31</v>
      </c>
      <c r="K47" s="57">
        <f t="shared" si="7"/>
        <v>3970.8599833333333</v>
      </c>
      <c r="L47" s="55">
        <f t="shared" si="0"/>
        <v>93.213889863013691</v>
      </c>
      <c r="M47" s="55">
        <f t="shared" si="1"/>
        <v>34.727479452054794</v>
      </c>
      <c r="N47" s="55">
        <f t="shared" si="8"/>
        <v>2.6074520547945208</v>
      </c>
      <c r="O47" s="56">
        <f t="shared" si="9"/>
        <v>130.54882136986299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34535.9804</v>
      </c>
      <c r="E48" s="59">
        <f t="shared" si="2"/>
        <v>12675.53</v>
      </c>
      <c r="F48" s="54">
        <f>IF($F$9="A",Data!$N$6,IF($F$9="B",Data!$N$7,IF($F$9="C",Data!$N$8,IF($F$9="D",Data!$N$9,0))))</f>
        <v>951.72</v>
      </c>
      <c r="G48" s="57">
        <f t="shared" si="3"/>
        <v>48163.2304</v>
      </c>
      <c r="H48" s="58">
        <f t="shared" si="4"/>
        <v>2877.9983666666667</v>
      </c>
      <c r="I48" s="58">
        <f t="shared" si="5"/>
        <v>1056.2941666666668</v>
      </c>
      <c r="J48" s="58">
        <f t="shared" si="6"/>
        <v>79.31</v>
      </c>
      <c r="K48" s="57">
        <f t="shared" si="7"/>
        <v>4013.6025333333332</v>
      </c>
      <c r="L48" s="55">
        <f t="shared" si="0"/>
        <v>94.61912438356164</v>
      </c>
      <c r="M48" s="55">
        <f t="shared" si="1"/>
        <v>34.727479452054794</v>
      </c>
      <c r="N48" s="55">
        <f t="shared" si="8"/>
        <v>2.6074520547945208</v>
      </c>
      <c r="O48" s="56">
        <f t="shared" si="9"/>
        <v>131.95405589041096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35048.891000000003</v>
      </c>
      <c r="E49" s="59">
        <f t="shared" si="2"/>
        <v>12675.53</v>
      </c>
      <c r="F49" s="54">
        <f>IF($F$9="A",Data!$N$6,IF($F$9="B",Data!$N$7,IF($F$9="C",Data!$N$8,IF($F$9="D",Data!$N$9,0))))</f>
        <v>951.72</v>
      </c>
      <c r="G49" s="57">
        <f t="shared" si="3"/>
        <v>48676.141000000003</v>
      </c>
      <c r="H49" s="58">
        <f t="shared" si="4"/>
        <v>2920.7409166666671</v>
      </c>
      <c r="I49" s="58">
        <f t="shared" si="5"/>
        <v>1056.2941666666668</v>
      </c>
      <c r="J49" s="58">
        <f t="shared" si="6"/>
        <v>79.31</v>
      </c>
      <c r="K49" s="57">
        <f t="shared" si="7"/>
        <v>4056.3450833333341</v>
      </c>
      <c r="L49" s="55">
        <f t="shared" si="0"/>
        <v>96.024358904109604</v>
      </c>
      <c r="M49" s="55">
        <f t="shared" si="1"/>
        <v>34.727479452054794</v>
      </c>
      <c r="N49" s="55">
        <f t="shared" si="8"/>
        <v>2.6074520547945208</v>
      </c>
      <c r="O49" s="56">
        <f t="shared" si="9"/>
        <v>133.35929041095892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35561.801600000006</v>
      </c>
      <c r="E50" s="59">
        <f t="shared" si="2"/>
        <v>12675.53</v>
      </c>
      <c r="F50" s="54">
        <f>IF($F$9="A",Data!$N$6,IF($F$9="B",Data!$N$7,IF($F$9="C",Data!$N$8,IF($F$9="D",Data!$N$9,0))))</f>
        <v>951.72</v>
      </c>
      <c r="G50" s="57">
        <f t="shared" si="3"/>
        <v>49189.051600000006</v>
      </c>
      <c r="H50" s="58">
        <f t="shared" si="4"/>
        <v>2963.483466666667</v>
      </c>
      <c r="I50" s="58">
        <f t="shared" si="5"/>
        <v>1056.2941666666668</v>
      </c>
      <c r="J50" s="58">
        <f t="shared" si="6"/>
        <v>79.31</v>
      </c>
      <c r="K50" s="57">
        <f t="shared" si="7"/>
        <v>4099.0876333333345</v>
      </c>
      <c r="L50" s="55">
        <f t="shared" si="0"/>
        <v>97.429593424657554</v>
      </c>
      <c r="M50" s="55">
        <f t="shared" si="1"/>
        <v>34.727479452054794</v>
      </c>
      <c r="N50" s="55">
        <f t="shared" si="8"/>
        <v>2.6074520547945208</v>
      </c>
      <c r="O50" s="56">
        <f t="shared" si="9"/>
        <v>134.76452493150686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36074.712200000002</v>
      </c>
      <c r="E51" s="59">
        <f t="shared" si="2"/>
        <v>12675.53</v>
      </c>
      <c r="F51" s="54">
        <f>IF($F$9="A",Data!$N$6,IF($F$9="B",Data!$N$7,IF($F$9="C",Data!$N$8,IF($F$9="D",Data!$N$9,0))))</f>
        <v>951.72</v>
      </c>
      <c r="G51" s="57">
        <f t="shared" si="3"/>
        <v>49701.962200000002</v>
      </c>
      <c r="H51" s="58">
        <f t="shared" si="4"/>
        <v>3006.226016666667</v>
      </c>
      <c r="I51" s="58">
        <f t="shared" si="5"/>
        <v>1056.2941666666668</v>
      </c>
      <c r="J51" s="58">
        <f t="shared" si="6"/>
        <v>79.31</v>
      </c>
      <c r="K51" s="57">
        <f t="shared" si="7"/>
        <v>4141.8301833333344</v>
      </c>
      <c r="L51" s="55">
        <f t="shared" si="0"/>
        <v>98.83482794520549</v>
      </c>
      <c r="M51" s="55">
        <f t="shared" si="1"/>
        <v>34.727479452054794</v>
      </c>
      <c r="N51" s="55">
        <f t="shared" si="8"/>
        <v>2.6074520547945208</v>
      </c>
      <c r="O51" s="56">
        <f t="shared" si="9"/>
        <v>136.16975945205479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36587.622799999997</v>
      </c>
      <c r="E52" s="59">
        <f t="shared" si="2"/>
        <v>12675.53</v>
      </c>
      <c r="F52" s="54">
        <f>IF($F$9="A",Data!$N$6,IF($F$9="B",Data!$N$7,IF($F$9="C",Data!$N$8,IF($F$9="D",Data!$N$9,0))))</f>
        <v>951.72</v>
      </c>
      <c r="G52" s="57">
        <f t="shared" si="3"/>
        <v>50214.872799999997</v>
      </c>
      <c r="H52" s="58">
        <f t="shared" si="4"/>
        <v>3048.9685666666664</v>
      </c>
      <c r="I52" s="58">
        <f t="shared" si="5"/>
        <v>1056.2941666666668</v>
      </c>
      <c r="J52" s="58">
        <f t="shared" si="6"/>
        <v>79.31</v>
      </c>
      <c r="K52" s="57">
        <f t="shared" si="7"/>
        <v>4184.5727333333334</v>
      </c>
      <c r="L52" s="55">
        <f t="shared" si="0"/>
        <v>100.24006246575341</v>
      </c>
      <c r="M52" s="55">
        <f t="shared" si="1"/>
        <v>34.727479452054794</v>
      </c>
      <c r="N52" s="55">
        <f t="shared" si="8"/>
        <v>2.6074520547945208</v>
      </c>
      <c r="O52" s="56">
        <f t="shared" si="9"/>
        <v>137.57499397260273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37100.5334</v>
      </c>
      <c r="E53" s="59">
        <f t="shared" si="2"/>
        <v>12675.53</v>
      </c>
      <c r="F53" s="54">
        <f>IF($F$9="A",Data!$N$6,IF($F$9="B",Data!$N$7,IF($F$9="C",Data!$N$8,IF($F$9="D",Data!$N$9,0))))</f>
        <v>951.72</v>
      </c>
      <c r="G53" s="57">
        <f t="shared" si="3"/>
        <v>50727.7834</v>
      </c>
      <c r="H53" s="58">
        <f t="shared" si="4"/>
        <v>3091.7111166666668</v>
      </c>
      <c r="I53" s="58">
        <f t="shared" si="5"/>
        <v>1056.2941666666668</v>
      </c>
      <c r="J53" s="58">
        <f t="shared" si="6"/>
        <v>79.31</v>
      </c>
      <c r="K53" s="57">
        <f t="shared" si="7"/>
        <v>4227.3152833333343</v>
      </c>
      <c r="L53" s="55">
        <f t="shared" si="0"/>
        <v>101.64529698630137</v>
      </c>
      <c r="M53" s="55">
        <f t="shared" si="1"/>
        <v>34.727479452054794</v>
      </c>
      <c r="N53" s="55">
        <f t="shared" si="8"/>
        <v>2.6074520547945208</v>
      </c>
      <c r="O53" s="56">
        <f t="shared" si="9"/>
        <v>138.98022849315069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37613.444000000003</v>
      </c>
      <c r="E54" s="59">
        <f t="shared" si="2"/>
        <v>12675.53</v>
      </c>
      <c r="F54" s="54">
        <f>IF($F$9="A",Data!$N$6,IF($F$9="B",Data!$N$7,IF($F$9="C",Data!$N$8,IF($F$9="D",Data!$N$9,0))))</f>
        <v>951.72</v>
      </c>
      <c r="G54" s="57">
        <f t="shared" si="3"/>
        <v>51240.694000000003</v>
      </c>
      <c r="H54" s="58">
        <f t="shared" si="4"/>
        <v>3134.4536666666668</v>
      </c>
      <c r="I54" s="58">
        <f>E54/$H$7</f>
        <v>1056.2941666666668</v>
      </c>
      <c r="J54" s="58">
        <f t="shared" si="6"/>
        <v>79.31</v>
      </c>
      <c r="K54" s="57">
        <f t="shared" si="7"/>
        <v>4270.0578333333342</v>
      </c>
      <c r="L54" s="55">
        <f>D54/$L$7</f>
        <v>103.05053150684932</v>
      </c>
      <c r="M54" s="55">
        <f t="shared" si="1"/>
        <v>34.727479452054794</v>
      </c>
      <c r="N54" s="55">
        <f>$F$10/$L$7</f>
        <v>2.6074520547945208</v>
      </c>
      <c r="O54" s="56">
        <f>SUM(L54:N54)</f>
        <v>140.38546301369865</v>
      </c>
    </row>
    <row r="55" spans="1:15" ht="10.5" customHeight="1" x14ac:dyDescent="0.2"/>
  </sheetData>
  <sheetProtection algorithmName="SHA-512" hashValue="C+YD42BDHBoel1OvcofUudr3TtYBsHnBQRY0Ykxveg+fEqZDJJAT5V09Mk++4oSXl8KhmmOWjz52pkDU23IHwQ==" saltValue="qg/eYTbWYwUC4A88aEBGPg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5" orientation="portrait" r:id="rId1"/>
  <headerFooter alignWithMargins="0">
    <oddFooter>&amp;L&amp;8&amp;A&amp;C&amp;Z&amp;F&amp;R&amp;8Version/e &amp;D</oddFooter>
  </headerFooter>
  <customProperties>
    <customPr name="EpmWorksheetKeyString_GU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FED5BF-764F-465E-B589-E41FECE98D26}">
          <x14:formula1>
            <xm:f>Data!$M$11:$M$15</xm:f>
          </x14:formula1>
          <xm:sqref>F9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1CBFF-044C-4049-AE88-9DB13C3B8C89}">
  <sheetPr>
    <tabColor indexed="10"/>
    <pageSetUpPr fitToPage="1"/>
  </sheetPr>
  <dimension ref="A1:O55"/>
  <sheetViews>
    <sheetView zoomScaleNormal="100" workbookViewId="0">
      <selection activeCell="O55" sqref="O55"/>
    </sheetView>
  </sheetViews>
  <sheetFormatPr defaultColWidth="9.109375" defaultRowHeight="10.199999999999999" x14ac:dyDescent="0.2"/>
  <cols>
    <col min="1" max="1" width="8.44140625" style="6" bestFit="1" customWidth="1"/>
    <col min="2" max="2" width="5.44140625" style="7" bestFit="1" customWidth="1"/>
    <col min="3" max="3" width="5.88671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09375" style="6" bestFit="1" customWidth="1"/>
    <col min="10" max="10" width="6.88671875" style="6" customWidth="1"/>
    <col min="11" max="11" width="9" style="6" customWidth="1"/>
    <col min="12" max="12" width="8.109375" style="6" bestFit="1" customWidth="1"/>
    <col min="13" max="13" width="7.44140625" style="6" bestFit="1" customWidth="1"/>
    <col min="14" max="14" width="9.6640625" style="6" customWidth="1"/>
    <col min="15" max="15" width="9.44140625" style="6" customWidth="1"/>
    <col min="16" max="18" width="9.109375" style="6"/>
    <col min="19" max="19" width="4.109375" style="6" customWidth="1"/>
    <col min="20" max="20" width="5.6640625" style="6" bestFit="1" customWidth="1"/>
    <col min="21" max="16384" width="9.10937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9" t="s">
        <v>0</v>
      </c>
      <c r="F2" s="99"/>
      <c r="G2" s="99"/>
      <c r="H2" s="99"/>
      <c r="I2" s="99"/>
      <c r="J2" s="99"/>
      <c r="K2" s="99"/>
      <c r="L2" s="7"/>
      <c r="M2" s="7"/>
      <c r="N2" s="51"/>
      <c r="O2" s="51"/>
    </row>
    <row r="3" spans="1:15" s="18" customFormat="1" ht="17.25" customHeight="1" x14ac:dyDescent="0.25">
      <c r="A3" s="17"/>
      <c r="B3" s="17"/>
      <c r="C3" s="17"/>
      <c r="D3" s="17"/>
      <c r="E3" s="70" t="s">
        <v>32</v>
      </c>
      <c r="F3" s="70"/>
      <c r="G3" s="71">
        <v>44927</v>
      </c>
      <c r="H3" s="70" t="s">
        <v>33</v>
      </c>
      <c r="I3" s="98"/>
      <c r="J3" s="98"/>
      <c r="K3" s="98"/>
      <c r="L3" s="17"/>
      <c r="M3" s="17"/>
      <c r="N3" s="95"/>
      <c r="O3" s="95"/>
    </row>
    <row r="4" spans="1:15" s="18" customFormat="1" ht="18.75" customHeight="1" x14ac:dyDescent="0.25">
      <c r="A4" s="17"/>
      <c r="B4" s="17"/>
      <c r="C4" s="17"/>
      <c r="D4" s="17"/>
      <c r="E4" s="70"/>
      <c r="F4" s="70"/>
      <c r="G4" s="100" t="s">
        <v>60</v>
      </c>
      <c r="H4" s="100"/>
      <c r="I4" s="100"/>
      <c r="J4" s="100"/>
      <c r="K4" s="100"/>
      <c r="L4" s="17"/>
      <c r="M4" s="17"/>
    </row>
    <row r="5" spans="1:15" ht="12" customHeight="1" x14ac:dyDescent="0.2">
      <c r="A5" s="96" t="s">
        <v>34</v>
      </c>
      <c r="B5" s="96"/>
      <c r="C5" s="96"/>
      <c r="D5" s="97">
        <v>7</v>
      </c>
      <c r="E5" s="7"/>
      <c r="F5" s="7"/>
      <c r="G5" s="100"/>
      <c r="H5" s="100"/>
      <c r="I5" s="100"/>
      <c r="J5" s="100"/>
      <c r="K5" s="100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6"/>
      <c r="B6" s="96"/>
      <c r="C6" s="96"/>
      <c r="D6" s="97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5">
      <c r="A8" s="94" t="s">
        <v>1</v>
      </c>
      <c r="B8" s="94" t="s">
        <v>2</v>
      </c>
      <c r="C8" s="94" t="s">
        <v>3</v>
      </c>
      <c r="D8" s="93" t="s">
        <v>6</v>
      </c>
      <c r="E8" s="93"/>
      <c r="F8" s="93"/>
      <c r="G8" s="93"/>
      <c r="H8" s="90" t="str">
        <f>CONCATENATE("MENSILE - MONATLICH  
(",H7," mesi/Monate)")</f>
        <v>MENSILE - MONATLICH  
(12 mesi/Monate)</v>
      </c>
      <c r="I8" s="91"/>
      <c r="J8" s="91"/>
      <c r="K8" s="92"/>
      <c r="L8" s="90" t="str">
        <f>CONCATENATE("GIORNALIERO - TÄGLICH  
(",L7," giorni/Tage)")</f>
        <v>GIORNALIERO - TÄGLICH  
(365 giorni/Tage)</v>
      </c>
      <c r="M8" s="91"/>
      <c r="N8" s="91"/>
      <c r="O8" s="92"/>
    </row>
    <row r="9" spans="1:15" s="10" customFormat="1" ht="27" customHeight="1" x14ac:dyDescent="0.25">
      <c r="A9" s="94"/>
      <c r="B9" s="94"/>
      <c r="C9" s="94"/>
      <c r="D9" s="75" t="s">
        <v>4</v>
      </c>
      <c r="E9" s="75" t="s">
        <v>5</v>
      </c>
      <c r="F9" s="74" t="s">
        <v>56</v>
      </c>
      <c r="G9" s="75" t="s">
        <v>9</v>
      </c>
      <c r="H9" s="75" t="s">
        <v>4</v>
      </c>
      <c r="I9" s="75" t="s">
        <v>5</v>
      </c>
      <c r="J9" s="67" t="str">
        <f>F9</f>
        <v>B</v>
      </c>
      <c r="K9" s="75" t="s">
        <v>9</v>
      </c>
      <c r="L9" s="75" t="s">
        <v>4</v>
      </c>
      <c r="M9" s="75" t="s">
        <v>5</v>
      </c>
      <c r="N9" s="67" t="str">
        <f>F9</f>
        <v>B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v>15341.14</v>
      </c>
      <c r="E10" s="73">
        <v>12931.69</v>
      </c>
      <c r="F10" s="54">
        <f>IF($F$9="A",Data!$N$6,IF($F$9="B",Data!$N$7,IF($F$9="C",Data!$N$8,IF($F$9="D",Data!$N$9,0))))</f>
        <v>951.72</v>
      </c>
      <c r="G10" s="57">
        <f>SUM(D10:F10)</f>
        <v>29224.550000000003</v>
      </c>
      <c r="H10" s="58">
        <f t="shared" ref="H10:H54" si="0">D10/$H$7</f>
        <v>1278.4283333333333</v>
      </c>
      <c r="I10" s="58">
        <f>E10/$H$7</f>
        <v>1077.6408333333334</v>
      </c>
      <c r="J10" s="58">
        <f>$F$10/12</f>
        <v>79.31</v>
      </c>
      <c r="K10" s="57">
        <f>SUM(H10:J10)</f>
        <v>2435.3791666666666</v>
      </c>
      <c r="L10" s="55">
        <f t="shared" ref="L10:L53" si="1">D10/$L$7</f>
        <v>42.030520547945201</v>
      </c>
      <c r="M10" s="55">
        <f t="shared" ref="M10:M54" si="2">E10/$L$7</f>
        <v>35.429287671232878</v>
      </c>
      <c r="N10" s="55">
        <f>$F$10/$L$7</f>
        <v>2.6074520547945208</v>
      </c>
      <c r="O10" s="56">
        <f>SUM(L10:N10)</f>
        <v>80.067260273972607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16261.608399999999</v>
      </c>
      <c r="E11" s="59">
        <f t="shared" ref="E11:E54" si="3">E10</f>
        <v>12931.69</v>
      </c>
      <c r="F11" s="54">
        <f>IF($F$9="A",Data!$N$6,IF($F$9="B",Data!$N$7,IF($F$9="C",Data!$N$8,IF($F$9="D",Data!$N$9,0))))</f>
        <v>951.72</v>
      </c>
      <c r="G11" s="57">
        <f t="shared" ref="G11:G54" si="4">SUM(D11:F11)</f>
        <v>30145.018400000001</v>
      </c>
      <c r="H11" s="58">
        <f t="shared" si="0"/>
        <v>1355.1340333333333</v>
      </c>
      <c r="I11" s="58">
        <f t="shared" ref="I11:I53" si="5">E11/$H$7</f>
        <v>1077.6408333333334</v>
      </c>
      <c r="J11" s="58">
        <f t="shared" ref="J11:J54" si="6">$F$10/12</f>
        <v>79.31</v>
      </c>
      <c r="K11" s="57">
        <f t="shared" ref="K11:K54" si="7">SUM(H11:J11)</f>
        <v>2512.0848666666666</v>
      </c>
      <c r="L11" s="55">
        <f t="shared" si="1"/>
        <v>44.552351780821915</v>
      </c>
      <c r="M11" s="55">
        <f t="shared" si="2"/>
        <v>35.429287671232878</v>
      </c>
      <c r="N11" s="55">
        <f t="shared" ref="N11:N53" si="8">$F$10/$L$7</f>
        <v>2.6074520547945208</v>
      </c>
      <c r="O11" s="56">
        <f t="shared" ref="O11:O53" si="9">SUM(L11:N11)</f>
        <v>82.589091506849314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17182.076800000003</v>
      </c>
      <c r="E12" s="59">
        <f t="shared" si="3"/>
        <v>12931.69</v>
      </c>
      <c r="F12" s="54">
        <f>IF($F$9="A",Data!$N$6,IF($F$9="B",Data!$N$7,IF($F$9="C",Data!$N$8,IF($F$9="D",Data!$N$9,0))))</f>
        <v>951.72</v>
      </c>
      <c r="G12" s="57">
        <f t="shared" si="4"/>
        <v>31065.486800000006</v>
      </c>
      <c r="H12" s="58">
        <f t="shared" si="0"/>
        <v>1431.8397333333335</v>
      </c>
      <c r="I12" s="58">
        <f t="shared" si="5"/>
        <v>1077.6408333333334</v>
      </c>
      <c r="J12" s="58">
        <f t="shared" si="6"/>
        <v>79.31</v>
      </c>
      <c r="K12" s="57">
        <f t="shared" si="7"/>
        <v>2588.790566666667</v>
      </c>
      <c r="L12" s="55">
        <f t="shared" si="1"/>
        <v>47.074183013698637</v>
      </c>
      <c r="M12" s="55">
        <f t="shared" si="2"/>
        <v>35.429287671232878</v>
      </c>
      <c r="N12" s="55">
        <f t="shared" si="8"/>
        <v>2.6074520547945208</v>
      </c>
      <c r="O12" s="56">
        <f t="shared" si="9"/>
        <v>85.110922739726036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18102.545199999997</v>
      </c>
      <c r="E13" s="59">
        <f t="shared" si="3"/>
        <v>12931.69</v>
      </c>
      <c r="F13" s="54">
        <f>IF($F$9="A",Data!$N$6,IF($F$9="B",Data!$N$7,IF($F$9="C",Data!$N$8,IF($F$9="D",Data!$N$9,0))))</f>
        <v>951.72</v>
      </c>
      <c r="G13" s="57">
        <f t="shared" si="4"/>
        <v>31985.955199999997</v>
      </c>
      <c r="H13" s="58">
        <f t="shared" si="0"/>
        <v>1508.545433333333</v>
      </c>
      <c r="I13" s="58">
        <f t="shared" si="5"/>
        <v>1077.6408333333334</v>
      </c>
      <c r="J13" s="58">
        <f t="shared" si="6"/>
        <v>79.31</v>
      </c>
      <c r="K13" s="57">
        <f t="shared" si="7"/>
        <v>2665.4962666666665</v>
      </c>
      <c r="L13" s="55">
        <f t="shared" si="1"/>
        <v>49.596014246575336</v>
      </c>
      <c r="M13" s="55">
        <f t="shared" si="2"/>
        <v>35.429287671232878</v>
      </c>
      <c r="N13" s="55">
        <f t="shared" si="8"/>
        <v>2.6074520547945208</v>
      </c>
      <c r="O13" s="56">
        <f t="shared" si="9"/>
        <v>87.632753972602728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v>20271.080000000002</v>
      </c>
      <c r="E14" s="73">
        <f t="shared" si="3"/>
        <v>12931.69</v>
      </c>
      <c r="F14" s="54">
        <f>IF($F$9="A",Data!$N$6,IF($F$9="B",Data!$N$7,IF($F$9="C",Data!$N$8,IF($F$9="D",Data!$N$9,0))))</f>
        <v>951.72</v>
      </c>
      <c r="G14" s="57">
        <f t="shared" si="4"/>
        <v>34154.490000000005</v>
      </c>
      <c r="H14" s="58">
        <f t="shared" si="0"/>
        <v>1689.2566666666669</v>
      </c>
      <c r="I14" s="58">
        <f t="shared" si="5"/>
        <v>1077.6408333333334</v>
      </c>
      <c r="J14" s="58">
        <f t="shared" si="6"/>
        <v>79.31</v>
      </c>
      <c r="K14" s="57">
        <f t="shared" si="7"/>
        <v>2846.2075</v>
      </c>
      <c r="L14" s="55">
        <f t="shared" si="1"/>
        <v>55.537205479452062</v>
      </c>
      <c r="M14" s="55">
        <f t="shared" si="2"/>
        <v>35.429287671232878</v>
      </c>
      <c r="N14" s="55">
        <f t="shared" si="8"/>
        <v>2.6074520547945208</v>
      </c>
      <c r="O14" s="56">
        <f t="shared" si="9"/>
        <v>93.573945205479461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20879.2124</v>
      </c>
      <c r="E15" s="59">
        <f t="shared" si="3"/>
        <v>12931.69</v>
      </c>
      <c r="F15" s="54">
        <f>IF($F$9="A",Data!$N$6,IF($F$9="B",Data!$N$7,IF($F$9="C",Data!$N$8,IF($F$9="D",Data!$N$9,0))))</f>
        <v>951.72</v>
      </c>
      <c r="G15" s="57">
        <f t="shared" si="4"/>
        <v>34762.6224</v>
      </c>
      <c r="H15" s="58">
        <f t="shared" si="0"/>
        <v>1739.9343666666666</v>
      </c>
      <c r="I15" s="58">
        <f t="shared" si="5"/>
        <v>1077.6408333333334</v>
      </c>
      <c r="J15" s="58">
        <f t="shared" si="6"/>
        <v>79.31</v>
      </c>
      <c r="K15" s="57">
        <f t="shared" si="7"/>
        <v>2896.8852000000002</v>
      </c>
      <c r="L15" s="55">
        <f t="shared" si="1"/>
        <v>57.203321643835615</v>
      </c>
      <c r="M15" s="55">
        <f t="shared" si="2"/>
        <v>35.429287671232878</v>
      </c>
      <c r="N15" s="55">
        <f t="shared" si="8"/>
        <v>2.6074520547945208</v>
      </c>
      <c r="O15" s="56">
        <f t="shared" si="9"/>
        <v>95.240061369863014</v>
      </c>
    </row>
    <row r="16" spans="1:15" ht="14.1" customHeight="1" x14ac:dyDescent="0.2">
      <c r="A16" s="11"/>
      <c r="B16" s="11"/>
      <c r="C16" s="11">
        <v>2</v>
      </c>
      <c r="D16" s="59">
        <f t="shared" ref="D16:D54" si="10">$D$14+$D$14*$A$15*C16</f>
        <v>21487.344800000003</v>
      </c>
      <c r="E16" s="59">
        <f t="shared" si="3"/>
        <v>12931.69</v>
      </c>
      <c r="F16" s="54">
        <f>IF($F$9="A",Data!$N$6,IF($F$9="B",Data!$N$7,IF($F$9="C",Data!$N$8,IF($F$9="D",Data!$N$9,0))))</f>
        <v>951.72</v>
      </c>
      <c r="G16" s="57">
        <f t="shared" si="4"/>
        <v>35370.754800000002</v>
      </c>
      <c r="H16" s="58">
        <f t="shared" si="0"/>
        <v>1790.6120666666668</v>
      </c>
      <c r="I16" s="58">
        <f t="shared" si="5"/>
        <v>1077.6408333333334</v>
      </c>
      <c r="J16" s="58">
        <f t="shared" si="6"/>
        <v>79.31</v>
      </c>
      <c r="K16" s="57">
        <f t="shared" si="7"/>
        <v>2947.5629000000004</v>
      </c>
      <c r="L16" s="55">
        <f t="shared" si="1"/>
        <v>58.869437808219182</v>
      </c>
      <c r="M16" s="55">
        <f t="shared" si="2"/>
        <v>35.429287671232878</v>
      </c>
      <c r="N16" s="55">
        <f t="shared" si="8"/>
        <v>2.6074520547945208</v>
      </c>
      <c r="O16" s="56">
        <f t="shared" si="9"/>
        <v>96.906177534246581</v>
      </c>
    </row>
    <row r="17" spans="1:15" ht="14.1" customHeight="1" x14ac:dyDescent="0.2">
      <c r="A17" s="11"/>
      <c r="B17" s="11"/>
      <c r="C17" s="11">
        <v>3</v>
      </c>
      <c r="D17" s="59">
        <f t="shared" si="10"/>
        <v>22095.477200000001</v>
      </c>
      <c r="E17" s="59">
        <f t="shared" si="3"/>
        <v>12931.69</v>
      </c>
      <c r="F17" s="54">
        <f>IF($F$9="A",Data!$N$6,IF($F$9="B",Data!$N$7,IF($F$9="C",Data!$N$8,IF($F$9="D",Data!$N$9,0))))</f>
        <v>951.72</v>
      </c>
      <c r="G17" s="57">
        <f t="shared" si="4"/>
        <v>35978.887200000005</v>
      </c>
      <c r="H17" s="58">
        <f t="shared" si="0"/>
        <v>1841.2897666666668</v>
      </c>
      <c r="I17" s="58">
        <f t="shared" si="5"/>
        <v>1077.6408333333334</v>
      </c>
      <c r="J17" s="58">
        <f t="shared" si="6"/>
        <v>79.31</v>
      </c>
      <c r="K17" s="57">
        <f t="shared" si="7"/>
        <v>2998.2406000000001</v>
      </c>
      <c r="L17" s="55">
        <f t="shared" si="1"/>
        <v>60.535553972602742</v>
      </c>
      <c r="M17" s="55">
        <f t="shared" si="2"/>
        <v>35.429287671232878</v>
      </c>
      <c r="N17" s="55">
        <f t="shared" si="8"/>
        <v>2.6074520547945208</v>
      </c>
      <c r="O17" s="56">
        <f t="shared" si="9"/>
        <v>98.572293698630148</v>
      </c>
    </row>
    <row r="18" spans="1:15" ht="14.1" customHeight="1" x14ac:dyDescent="0.2">
      <c r="A18" s="11"/>
      <c r="B18" s="11"/>
      <c r="C18" s="11">
        <v>4</v>
      </c>
      <c r="D18" s="59">
        <f t="shared" si="10"/>
        <v>22703.609600000003</v>
      </c>
      <c r="E18" s="59">
        <f t="shared" si="3"/>
        <v>12931.69</v>
      </c>
      <c r="F18" s="54">
        <f>IF($F$9="A",Data!$N$6,IF($F$9="B",Data!$N$7,IF($F$9="C",Data!$N$8,IF($F$9="D",Data!$N$9,0))))</f>
        <v>951.72</v>
      </c>
      <c r="G18" s="57">
        <f t="shared" si="4"/>
        <v>36587.019600000007</v>
      </c>
      <c r="H18" s="58">
        <f t="shared" si="0"/>
        <v>1891.967466666667</v>
      </c>
      <c r="I18" s="58">
        <f t="shared" si="5"/>
        <v>1077.6408333333334</v>
      </c>
      <c r="J18" s="58">
        <f t="shared" si="6"/>
        <v>79.31</v>
      </c>
      <c r="K18" s="57">
        <f t="shared" si="7"/>
        <v>3048.9183000000003</v>
      </c>
      <c r="L18" s="55">
        <f t="shared" si="1"/>
        <v>62.201670136986309</v>
      </c>
      <c r="M18" s="55">
        <f t="shared" si="2"/>
        <v>35.429287671232878</v>
      </c>
      <c r="N18" s="55">
        <f t="shared" si="8"/>
        <v>2.6074520547945208</v>
      </c>
      <c r="O18" s="56">
        <f>SUM(L18:N18)</f>
        <v>100.23840986301371</v>
      </c>
    </row>
    <row r="19" spans="1:15" ht="14.1" customHeight="1" x14ac:dyDescent="0.2">
      <c r="A19" s="11"/>
      <c r="B19" s="11"/>
      <c r="C19" s="11">
        <v>5</v>
      </c>
      <c r="D19" s="59">
        <f t="shared" si="10"/>
        <v>23311.742000000002</v>
      </c>
      <c r="E19" s="59">
        <f t="shared" si="3"/>
        <v>12931.69</v>
      </c>
      <c r="F19" s="54">
        <f>IF($F$9="A",Data!$N$6,IF($F$9="B",Data!$N$7,IF($F$9="C",Data!$N$8,IF($F$9="D",Data!$N$9,0))))</f>
        <v>951.72</v>
      </c>
      <c r="G19" s="57">
        <f t="shared" si="4"/>
        <v>37195.152000000002</v>
      </c>
      <c r="H19" s="58">
        <f t="shared" si="0"/>
        <v>1942.6451666666669</v>
      </c>
      <c r="I19" s="58">
        <f t="shared" si="5"/>
        <v>1077.6408333333334</v>
      </c>
      <c r="J19" s="58">
        <f t="shared" si="6"/>
        <v>79.31</v>
      </c>
      <c r="K19" s="57">
        <f t="shared" si="7"/>
        <v>3099.596</v>
      </c>
      <c r="L19" s="55">
        <f t="shared" si="1"/>
        <v>63.867786301369868</v>
      </c>
      <c r="M19" s="55">
        <f t="shared" si="2"/>
        <v>35.429287671232878</v>
      </c>
      <c r="N19" s="55">
        <f t="shared" si="8"/>
        <v>2.6074520547945208</v>
      </c>
      <c r="O19" s="56">
        <f t="shared" si="9"/>
        <v>101.90452602739727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23919.874400000001</v>
      </c>
      <c r="E20" s="59">
        <f t="shared" si="3"/>
        <v>12931.69</v>
      </c>
      <c r="F20" s="54">
        <f>IF($F$9="A",Data!$N$6,IF($F$9="B",Data!$N$7,IF($F$9="C",Data!$N$8,IF($F$9="D",Data!$N$9,0))))</f>
        <v>951.72</v>
      </c>
      <c r="G20" s="57">
        <f t="shared" si="4"/>
        <v>37803.284400000004</v>
      </c>
      <c r="H20" s="58">
        <f t="shared" si="0"/>
        <v>1993.3228666666666</v>
      </c>
      <c r="I20" s="58">
        <f t="shared" si="5"/>
        <v>1077.6408333333334</v>
      </c>
      <c r="J20" s="58">
        <f t="shared" si="6"/>
        <v>79.31</v>
      </c>
      <c r="K20" s="57">
        <f t="shared" si="7"/>
        <v>3150.2737000000002</v>
      </c>
      <c r="L20" s="55">
        <f t="shared" si="1"/>
        <v>65.533902465753428</v>
      </c>
      <c r="M20" s="55">
        <f t="shared" si="2"/>
        <v>35.429287671232878</v>
      </c>
      <c r="N20" s="55">
        <f t="shared" si="8"/>
        <v>2.6074520547945208</v>
      </c>
      <c r="O20" s="56">
        <f t="shared" si="9"/>
        <v>103.57064219178082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24528.006800000003</v>
      </c>
      <c r="E21" s="59">
        <f t="shared" si="3"/>
        <v>12931.69</v>
      </c>
      <c r="F21" s="54">
        <f>IF($F$9="A",Data!$N$6,IF($F$9="B",Data!$N$7,IF($F$9="C",Data!$N$8,IF($F$9="D",Data!$N$9,0))))</f>
        <v>951.72</v>
      </c>
      <c r="G21" s="57">
        <f t="shared" si="4"/>
        <v>38411.416800000006</v>
      </c>
      <c r="H21" s="58">
        <f t="shared" si="0"/>
        <v>2044.0005666666668</v>
      </c>
      <c r="I21" s="58">
        <f t="shared" si="5"/>
        <v>1077.6408333333334</v>
      </c>
      <c r="J21" s="58">
        <f t="shared" si="6"/>
        <v>79.31</v>
      </c>
      <c r="K21" s="57">
        <f t="shared" si="7"/>
        <v>3200.9514000000004</v>
      </c>
      <c r="L21" s="55">
        <f t="shared" si="1"/>
        <v>67.200018630136995</v>
      </c>
      <c r="M21" s="55">
        <f t="shared" si="2"/>
        <v>35.429287671232878</v>
      </c>
      <c r="N21" s="55">
        <f t="shared" si="8"/>
        <v>2.6074520547945208</v>
      </c>
      <c r="O21" s="56">
        <f t="shared" si="9"/>
        <v>105.23675835616439</v>
      </c>
    </row>
    <row r="22" spans="1:15" ht="14.1" customHeight="1" x14ac:dyDescent="0.2">
      <c r="A22" s="11"/>
      <c r="B22" s="11"/>
      <c r="C22" s="11">
        <v>8</v>
      </c>
      <c r="D22" s="59">
        <f t="shared" si="10"/>
        <v>25136.139200000001</v>
      </c>
      <c r="E22" s="59">
        <f t="shared" si="3"/>
        <v>12931.69</v>
      </c>
      <c r="F22" s="54">
        <f>IF($F$9="A",Data!$N$6,IF($F$9="B",Data!$N$7,IF($F$9="C",Data!$N$8,IF($F$9="D",Data!$N$9,0))))</f>
        <v>951.72</v>
      </c>
      <c r="G22" s="57">
        <f t="shared" si="4"/>
        <v>39019.549200000001</v>
      </c>
      <c r="H22" s="58">
        <f t="shared" si="0"/>
        <v>2094.6782666666668</v>
      </c>
      <c r="I22" s="58">
        <f t="shared" si="5"/>
        <v>1077.6408333333334</v>
      </c>
      <c r="J22" s="58">
        <f t="shared" si="6"/>
        <v>79.31</v>
      </c>
      <c r="K22" s="57">
        <f t="shared" si="7"/>
        <v>3251.6291000000001</v>
      </c>
      <c r="L22" s="55">
        <f t="shared" si="1"/>
        <v>68.866134794520548</v>
      </c>
      <c r="M22" s="55">
        <f t="shared" si="2"/>
        <v>35.429287671232878</v>
      </c>
      <c r="N22" s="55">
        <f t="shared" si="8"/>
        <v>2.6074520547945208</v>
      </c>
      <c r="O22" s="56">
        <f t="shared" si="9"/>
        <v>106.90287452054795</v>
      </c>
    </row>
    <row r="23" spans="1:15" ht="14.1" customHeight="1" x14ac:dyDescent="0.2">
      <c r="A23" s="11"/>
      <c r="B23" s="11"/>
      <c r="C23" s="11">
        <v>9</v>
      </c>
      <c r="D23" s="59">
        <f t="shared" si="10"/>
        <v>25744.271600000004</v>
      </c>
      <c r="E23" s="59">
        <f t="shared" si="3"/>
        <v>12931.69</v>
      </c>
      <c r="F23" s="54">
        <f>IF($F$9="A",Data!$N$6,IF($F$9="B",Data!$N$7,IF($F$9="C",Data!$N$8,IF($F$9="D",Data!$N$9,0))))</f>
        <v>951.72</v>
      </c>
      <c r="G23" s="57">
        <f t="shared" si="4"/>
        <v>39627.681600000004</v>
      </c>
      <c r="H23" s="58">
        <f t="shared" si="0"/>
        <v>2145.355966666667</v>
      </c>
      <c r="I23" s="58">
        <f t="shared" si="5"/>
        <v>1077.6408333333334</v>
      </c>
      <c r="J23" s="58">
        <f t="shared" si="6"/>
        <v>79.31</v>
      </c>
      <c r="K23" s="57">
        <f t="shared" si="7"/>
        <v>3302.3068000000003</v>
      </c>
      <c r="L23" s="55">
        <f t="shared" si="1"/>
        <v>70.532250958904115</v>
      </c>
      <c r="M23" s="55">
        <f t="shared" si="2"/>
        <v>35.429287671232878</v>
      </c>
      <c r="N23" s="55">
        <f t="shared" si="8"/>
        <v>2.6074520547945208</v>
      </c>
      <c r="O23" s="56">
        <f t="shared" si="9"/>
        <v>108.56899068493152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26352.404000000002</v>
      </c>
      <c r="E24" s="59">
        <f t="shared" si="3"/>
        <v>12931.69</v>
      </c>
      <c r="F24" s="54">
        <f>IF($F$9="A",Data!$N$6,IF($F$9="B",Data!$N$7,IF($F$9="C",Data!$N$8,IF($F$9="D",Data!$N$9,0))))</f>
        <v>951.72</v>
      </c>
      <c r="G24" s="57">
        <f t="shared" si="4"/>
        <v>40235.814000000006</v>
      </c>
      <c r="H24" s="58">
        <f t="shared" si="0"/>
        <v>2196.0336666666667</v>
      </c>
      <c r="I24" s="58">
        <f t="shared" si="5"/>
        <v>1077.6408333333334</v>
      </c>
      <c r="J24" s="58">
        <f t="shared" si="6"/>
        <v>79.31</v>
      </c>
      <c r="K24" s="57">
        <f t="shared" si="7"/>
        <v>3352.9845</v>
      </c>
      <c r="L24" s="55">
        <f t="shared" si="1"/>
        <v>72.198367123287682</v>
      </c>
      <c r="M24" s="55">
        <f t="shared" si="2"/>
        <v>35.429287671232878</v>
      </c>
      <c r="N24" s="55">
        <f t="shared" si="8"/>
        <v>2.6074520547945208</v>
      </c>
      <c r="O24" s="56">
        <f t="shared" si="9"/>
        <v>110.23510684931509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26960.536400000005</v>
      </c>
      <c r="E25" s="59">
        <f t="shared" si="3"/>
        <v>12931.69</v>
      </c>
      <c r="F25" s="54">
        <f>IF($F$9="A",Data!$N$6,IF($F$9="B",Data!$N$7,IF($F$9="C",Data!$N$8,IF($F$9="D",Data!$N$9,0))))</f>
        <v>951.72</v>
      </c>
      <c r="G25" s="57">
        <f t="shared" si="4"/>
        <v>40843.946400000008</v>
      </c>
      <c r="H25" s="58">
        <f t="shared" si="0"/>
        <v>2246.7113666666669</v>
      </c>
      <c r="I25" s="58">
        <f t="shared" si="5"/>
        <v>1077.6408333333334</v>
      </c>
      <c r="J25" s="58">
        <f t="shared" si="6"/>
        <v>79.31</v>
      </c>
      <c r="K25" s="57">
        <f t="shared" si="7"/>
        <v>3403.6622000000002</v>
      </c>
      <c r="L25" s="55">
        <f t="shared" si="1"/>
        <v>73.864483287671248</v>
      </c>
      <c r="M25" s="55">
        <f t="shared" si="2"/>
        <v>35.429287671232878</v>
      </c>
      <c r="N25" s="55">
        <f t="shared" si="8"/>
        <v>2.6074520547945208</v>
      </c>
      <c r="O25" s="56">
        <f t="shared" si="9"/>
        <v>111.90122301369865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27568.668800000003</v>
      </c>
      <c r="E26" s="59">
        <f t="shared" si="3"/>
        <v>12931.69</v>
      </c>
      <c r="F26" s="54">
        <f>IF($F$9="A",Data!$N$6,IF($F$9="B",Data!$N$7,IF($F$9="C",Data!$N$8,IF($F$9="D",Data!$N$9,0))))</f>
        <v>951.72</v>
      </c>
      <c r="G26" s="57">
        <f t="shared" si="4"/>
        <v>41452.078800000003</v>
      </c>
      <c r="H26" s="58">
        <f t="shared" si="0"/>
        <v>2297.3890666666671</v>
      </c>
      <c r="I26" s="58">
        <f t="shared" si="5"/>
        <v>1077.6408333333334</v>
      </c>
      <c r="J26" s="58">
        <f t="shared" si="6"/>
        <v>79.31</v>
      </c>
      <c r="K26" s="57">
        <f t="shared" si="7"/>
        <v>3454.3399000000004</v>
      </c>
      <c r="L26" s="55">
        <f t="shared" si="1"/>
        <v>75.530599452054801</v>
      </c>
      <c r="M26" s="55">
        <f t="shared" si="2"/>
        <v>35.429287671232878</v>
      </c>
      <c r="N26" s="55">
        <f t="shared" si="8"/>
        <v>2.6074520547945208</v>
      </c>
      <c r="O26" s="56">
        <f t="shared" si="9"/>
        <v>113.56733917808219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28176.801200000002</v>
      </c>
      <c r="E27" s="59">
        <f t="shared" si="3"/>
        <v>12931.69</v>
      </c>
      <c r="F27" s="54">
        <f>IF($F$9="A",Data!$N$6,IF($F$9="B",Data!$N$7,IF($F$9="C",Data!$N$8,IF($F$9="D",Data!$N$9,0))))</f>
        <v>951.72</v>
      </c>
      <c r="G27" s="57">
        <f t="shared" si="4"/>
        <v>42060.211200000005</v>
      </c>
      <c r="H27" s="58">
        <f t="shared" si="0"/>
        <v>2348.0667666666668</v>
      </c>
      <c r="I27" s="58">
        <f t="shared" si="5"/>
        <v>1077.6408333333334</v>
      </c>
      <c r="J27" s="58">
        <f t="shared" si="6"/>
        <v>79.31</v>
      </c>
      <c r="K27" s="57">
        <f t="shared" si="7"/>
        <v>3505.0176000000001</v>
      </c>
      <c r="L27" s="55">
        <f t="shared" si="1"/>
        <v>77.196715616438354</v>
      </c>
      <c r="M27" s="55">
        <f t="shared" si="2"/>
        <v>35.429287671232878</v>
      </c>
      <c r="N27" s="55">
        <f t="shared" si="8"/>
        <v>2.6074520547945208</v>
      </c>
      <c r="O27" s="56">
        <f t="shared" si="9"/>
        <v>115.23345534246576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28784.933600000004</v>
      </c>
      <c r="E28" s="59">
        <f t="shared" si="3"/>
        <v>12931.69</v>
      </c>
      <c r="F28" s="54">
        <f>IF($F$9="A",Data!$N$6,IF($F$9="B",Data!$N$7,IF($F$9="C",Data!$N$8,IF($F$9="D",Data!$N$9,0))))</f>
        <v>951.72</v>
      </c>
      <c r="G28" s="57">
        <f t="shared" si="4"/>
        <v>42668.343600000007</v>
      </c>
      <c r="H28" s="58">
        <f t="shared" si="0"/>
        <v>2398.744466666667</v>
      </c>
      <c r="I28" s="58">
        <f t="shared" si="5"/>
        <v>1077.6408333333334</v>
      </c>
      <c r="J28" s="58">
        <f t="shared" si="6"/>
        <v>79.31</v>
      </c>
      <c r="K28" s="57">
        <f t="shared" si="7"/>
        <v>3555.6953000000003</v>
      </c>
      <c r="L28" s="55">
        <f t="shared" si="1"/>
        <v>78.862831780821935</v>
      </c>
      <c r="M28" s="55">
        <f t="shared" si="2"/>
        <v>35.429287671232878</v>
      </c>
      <c r="N28" s="55">
        <f t="shared" si="8"/>
        <v>2.6074520547945208</v>
      </c>
      <c r="O28" s="56">
        <f t="shared" si="9"/>
        <v>116.89957150684933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29393.066000000003</v>
      </c>
      <c r="E29" s="59">
        <f t="shared" si="3"/>
        <v>12931.69</v>
      </c>
      <c r="F29" s="54">
        <f>IF($F$9="A",Data!$N$6,IF($F$9="B",Data!$N$7,IF($F$9="C",Data!$N$8,IF($F$9="D",Data!$N$9,0))))</f>
        <v>951.72</v>
      </c>
      <c r="G29" s="57">
        <f t="shared" si="4"/>
        <v>43276.476000000002</v>
      </c>
      <c r="H29" s="58">
        <f t="shared" si="0"/>
        <v>2449.4221666666667</v>
      </c>
      <c r="I29" s="58">
        <f t="shared" si="5"/>
        <v>1077.6408333333334</v>
      </c>
      <c r="J29" s="58">
        <f t="shared" si="6"/>
        <v>79.31</v>
      </c>
      <c r="K29" s="57">
        <f t="shared" si="7"/>
        <v>3606.373</v>
      </c>
      <c r="L29" s="55">
        <f t="shared" si="1"/>
        <v>80.528947945205488</v>
      </c>
      <c r="M29" s="55">
        <f t="shared" si="2"/>
        <v>35.429287671232878</v>
      </c>
      <c r="N29" s="55">
        <f t="shared" si="8"/>
        <v>2.6074520547945208</v>
      </c>
      <c r="O29" s="56">
        <f t="shared" si="9"/>
        <v>118.56568767123289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30001.198400000001</v>
      </c>
      <c r="E30" s="59">
        <f t="shared" si="3"/>
        <v>12931.69</v>
      </c>
      <c r="F30" s="54">
        <f>IF($F$9="A",Data!$N$6,IF($F$9="B",Data!$N$7,IF($F$9="C",Data!$N$8,IF($F$9="D",Data!$N$9,0))))</f>
        <v>951.72</v>
      </c>
      <c r="G30" s="57">
        <f t="shared" si="4"/>
        <v>43884.608400000005</v>
      </c>
      <c r="H30" s="58">
        <f t="shared" si="0"/>
        <v>2500.0998666666669</v>
      </c>
      <c r="I30" s="58">
        <f t="shared" si="5"/>
        <v>1077.6408333333334</v>
      </c>
      <c r="J30" s="58">
        <f t="shared" si="6"/>
        <v>79.31</v>
      </c>
      <c r="K30" s="57">
        <f t="shared" si="7"/>
        <v>3657.0507000000002</v>
      </c>
      <c r="L30" s="55">
        <f t="shared" si="1"/>
        <v>82.19506410958904</v>
      </c>
      <c r="M30" s="55">
        <f t="shared" si="2"/>
        <v>35.429287671232878</v>
      </c>
      <c r="N30" s="55">
        <f t="shared" si="8"/>
        <v>2.6074520547945208</v>
      </c>
      <c r="O30" s="56">
        <f t="shared" si="9"/>
        <v>120.23180383561643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30609.330800000003</v>
      </c>
      <c r="E31" s="59">
        <f t="shared" si="3"/>
        <v>12931.69</v>
      </c>
      <c r="F31" s="54">
        <f>IF($F$9="A",Data!$N$6,IF($F$9="B",Data!$N$7,IF($F$9="C",Data!$N$8,IF($F$9="D",Data!$N$9,0))))</f>
        <v>951.72</v>
      </c>
      <c r="G31" s="57">
        <f t="shared" si="4"/>
        <v>44492.740800000007</v>
      </c>
      <c r="H31" s="58">
        <f t="shared" si="0"/>
        <v>2550.7775666666671</v>
      </c>
      <c r="I31" s="58">
        <f t="shared" si="5"/>
        <v>1077.6408333333334</v>
      </c>
      <c r="J31" s="58">
        <f t="shared" si="6"/>
        <v>79.31</v>
      </c>
      <c r="K31" s="57">
        <f t="shared" si="7"/>
        <v>3707.7284000000004</v>
      </c>
      <c r="L31" s="55">
        <f t="shared" si="1"/>
        <v>83.861180273972607</v>
      </c>
      <c r="M31" s="55">
        <f t="shared" si="2"/>
        <v>35.429287671232878</v>
      </c>
      <c r="N31" s="55">
        <f t="shared" si="8"/>
        <v>2.6074520547945208</v>
      </c>
      <c r="O31" s="56">
        <f t="shared" si="9"/>
        <v>121.89792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31217.463200000006</v>
      </c>
      <c r="E32" s="59">
        <f t="shared" si="3"/>
        <v>12931.69</v>
      </c>
      <c r="F32" s="54">
        <f>IF($F$9="A",Data!$N$6,IF($F$9="B",Data!$N$7,IF($F$9="C",Data!$N$8,IF($F$9="D",Data!$N$9,0))))</f>
        <v>951.72</v>
      </c>
      <c r="G32" s="57">
        <f t="shared" si="4"/>
        <v>45100.873200000009</v>
      </c>
      <c r="H32" s="58">
        <f t="shared" si="0"/>
        <v>2601.4552666666673</v>
      </c>
      <c r="I32" s="58">
        <f t="shared" si="5"/>
        <v>1077.6408333333334</v>
      </c>
      <c r="J32" s="58">
        <f t="shared" si="6"/>
        <v>79.31</v>
      </c>
      <c r="K32" s="57">
        <f t="shared" si="7"/>
        <v>3758.4061000000006</v>
      </c>
      <c r="L32" s="55">
        <f t="shared" si="1"/>
        <v>85.527296438356174</v>
      </c>
      <c r="M32" s="55">
        <f t="shared" si="2"/>
        <v>35.429287671232878</v>
      </c>
      <c r="N32" s="55">
        <f t="shared" si="8"/>
        <v>2.6074520547945208</v>
      </c>
      <c r="O32" s="56">
        <f t="shared" si="9"/>
        <v>123.56403616438357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31825.595600000001</v>
      </c>
      <c r="E33" s="59">
        <f t="shared" si="3"/>
        <v>12931.69</v>
      </c>
      <c r="F33" s="54">
        <f>IF($F$9="A",Data!$N$6,IF($F$9="B",Data!$N$7,IF($F$9="C",Data!$N$8,IF($F$9="D",Data!$N$9,0))))</f>
        <v>951.72</v>
      </c>
      <c r="G33" s="57">
        <f t="shared" si="4"/>
        <v>45709.005600000004</v>
      </c>
      <c r="H33" s="58">
        <f t="shared" si="0"/>
        <v>2652.1329666666666</v>
      </c>
      <c r="I33" s="58">
        <f t="shared" si="5"/>
        <v>1077.6408333333334</v>
      </c>
      <c r="J33" s="58">
        <f t="shared" si="6"/>
        <v>79.31</v>
      </c>
      <c r="K33" s="57">
        <f t="shared" si="7"/>
        <v>3809.0837999999999</v>
      </c>
      <c r="L33" s="55">
        <f t="shared" si="1"/>
        <v>87.193412602739727</v>
      </c>
      <c r="M33" s="55">
        <f t="shared" si="2"/>
        <v>35.429287671232878</v>
      </c>
      <c r="N33" s="55">
        <f t="shared" si="8"/>
        <v>2.6074520547945208</v>
      </c>
      <c r="O33" s="56">
        <f t="shared" si="9"/>
        <v>125.23015232876713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32433.728000000003</v>
      </c>
      <c r="E34" s="59">
        <f t="shared" si="3"/>
        <v>12931.69</v>
      </c>
      <c r="F34" s="54">
        <f>IF($F$9="A",Data!$N$6,IF($F$9="B",Data!$N$7,IF($F$9="C",Data!$N$8,IF($F$9="D",Data!$N$9,0))))</f>
        <v>951.72</v>
      </c>
      <c r="G34" s="57">
        <f t="shared" si="4"/>
        <v>46317.138000000006</v>
      </c>
      <c r="H34" s="58">
        <f t="shared" si="0"/>
        <v>2702.8106666666667</v>
      </c>
      <c r="I34" s="58">
        <f t="shared" si="5"/>
        <v>1077.6408333333334</v>
      </c>
      <c r="J34" s="58">
        <f t="shared" si="6"/>
        <v>79.31</v>
      </c>
      <c r="K34" s="57">
        <f t="shared" si="7"/>
        <v>3859.7615000000001</v>
      </c>
      <c r="L34" s="55">
        <f t="shared" si="1"/>
        <v>88.859528767123294</v>
      </c>
      <c r="M34" s="55">
        <f t="shared" si="2"/>
        <v>35.429287671232878</v>
      </c>
      <c r="N34" s="55">
        <f t="shared" si="8"/>
        <v>2.6074520547945208</v>
      </c>
      <c r="O34" s="56">
        <f t="shared" si="9"/>
        <v>126.8962684931507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33041.860400000005</v>
      </c>
      <c r="E35" s="59">
        <f t="shared" si="3"/>
        <v>12931.69</v>
      </c>
      <c r="F35" s="54">
        <f>IF($F$9="A",Data!$N$6,IF($F$9="B",Data!$N$7,IF($F$9="C",Data!$N$8,IF($F$9="D",Data!$N$9,0))))</f>
        <v>951.72</v>
      </c>
      <c r="G35" s="57">
        <f t="shared" si="4"/>
        <v>46925.270400000009</v>
      </c>
      <c r="H35" s="58">
        <f t="shared" si="0"/>
        <v>2753.4883666666669</v>
      </c>
      <c r="I35" s="58">
        <f t="shared" si="5"/>
        <v>1077.6408333333334</v>
      </c>
      <c r="J35" s="58">
        <f t="shared" si="6"/>
        <v>79.31</v>
      </c>
      <c r="K35" s="57">
        <f t="shared" si="7"/>
        <v>3910.4392000000003</v>
      </c>
      <c r="L35" s="55">
        <f t="shared" si="1"/>
        <v>90.525644931506861</v>
      </c>
      <c r="M35" s="55">
        <f t="shared" si="2"/>
        <v>35.429287671232878</v>
      </c>
      <c r="N35" s="55">
        <f t="shared" si="8"/>
        <v>2.6074520547945208</v>
      </c>
      <c r="O35" s="56">
        <f t="shared" si="9"/>
        <v>128.56238465753427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33649.992800000007</v>
      </c>
      <c r="E36" s="59">
        <f t="shared" si="3"/>
        <v>12931.69</v>
      </c>
      <c r="F36" s="54">
        <f>IF($F$9="A",Data!$N$6,IF($F$9="B",Data!$N$7,IF($F$9="C",Data!$N$8,IF($F$9="D",Data!$N$9,0))))</f>
        <v>951.72</v>
      </c>
      <c r="G36" s="57">
        <f t="shared" si="4"/>
        <v>47533.402800000011</v>
      </c>
      <c r="H36" s="58">
        <f t="shared" si="0"/>
        <v>2804.1660666666671</v>
      </c>
      <c r="I36" s="58">
        <f t="shared" si="5"/>
        <v>1077.6408333333334</v>
      </c>
      <c r="J36" s="58">
        <f t="shared" si="6"/>
        <v>79.31</v>
      </c>
      <c r="K36" s="57">
        <f t="shared" si="7"/>
        <v>3961.1169000000004</v>
      </c>
      <c r="L36" s="55">
        <f t="shared" si="1"/>
        <v>92.191761095890428</v>
      </c>
      <c r="M36" s="55">
        <f t="shared" si="2"/>
        <v>35.429287671232878</v>
      </c>
      <c r="N36" s="55">
        <f t="shared" si="8"/>
        <v>2.6074520547945208</v>
      </c>
      <c r="O36" s="56">
        <f t="shared" si="9"/>
        <v>130.22850082191783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34258.125200000002</v>
      </c>
      <c r="E37" s="59">
        <f t="shared" si="3"/>
        <v>12931.69</v>
      </c>
      <c r="F37" s="54">
        <f>IF($F$9="A",Data!$N$6,IF($F$9="B",Data!$N$7,IF($F$9="C",Data!$N$8,IF($F$9="D",Data!$N$9,0))))</f>
        <v>951.72</v>
      </c>
      <c r="G37" s="57">
        <f t="shared" si="4"/>
        <v>48141.535200000006</v>
      </c>
      <c r="H37" s="58">
        <f t="shared" si="0"/>
        <v>2854.8437666666669</v>
      </c>
      <c r="I37" s="58">
        <f t="shared" si="5"/>
        <v>1077.6408333333334</v>
      </c>
      <c r="J37" s="58">
        <f t="shared" si="6"/>
        <v>79.31</v>
      </c>
      <c r="K37" s="57">
        <f t="shared" si="7"/>
        <v>4011.7946000000002</v>
      </c>
      <c r="L37" s="55">
        <f t="shared" si="1"/>
        <v>93.85787726027398</v>
      </c>
      <c r="M37" s="55">
        <f t="shared" si="2"/>
        <v>35.429287671232878</v>
      </c>
      <c r="N37" s="55">
        <f t="shared" si="8"/>
        <v>2.6074520547945208</v>
      </c>
      <c r="O37" s="56">
        <f t="shared" si="9"/>
        <v>131.89461698630137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34866.257600000004</v>
      </c>
      <c r="E38" s="59">
        <f t="shared" si="3"/>
        <v>12931.69</v>
      </c>
      <c r="F38" s="54">
        <f>IF($F$9="A",Data!$N$6,IF($F$9="B",Data!$N$7,IF($F$9="C",Data!$N$8,IF($F$9="D",Data!$N$9,0))))</f>
        <v>951.72</v>
      </c>
      <c r="G38" s="57">
        <f t="shared" si="4"/>
        <v>48749.667600000008</v>
      </c>
      <c r="H38" s="58">
        <f t="shared" si="0"/>
        <v>2905.521466666667</v>
      </c>
      <c r="I38" s="58">
        <f t="shared" si="5"/>
        <v>1077.6408333333334</v>
      </c>
      <c r="J38" s="58">
        <f t="shared" si="6"/>
        <v>79.31</v>
      </c>
      <c r="K38" s="57">
        <f t="shared" si="7"/>
        <v>4062.4723000000004</v>
      </c>
      <c r="L38" s="55">
        <f t="shared" si="1"/>
        <v>95.523993424657547</v>
      </c>
      <c r="M38" s="55">
        <f t="shared" si="2"/>
        <v>35.429287671232878</v>
      </c>
      <c r="N38" s="55">
        <f t="shared" si="8"/>
        <v>2.6074520547945208</v>
      </c>
      <c r="O38" s="56">
        <f t="shared" si="9"/>
        <v>133.56073315068494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35474.39</v>
      </c>
      <c r="E39" s="59">
        <f t="shared" si="3"/>
        <v>12931.69</v>
      </c>
      <c r="F39" s="54">
        <f>IF($F$9="A",Data!$N$6,IF($F$9="B",Data!$N$7,IF($F$9="C",Data!$N$8,IF($F$9="D",Data!$N$9,0))))</f>
        <v>951.72</v>
      </c>
      <c r="G39" s="57">
        <f t="shared" si="4"/>
        <v>49357.8</v>
      </c>
      <c r="H39" s="58">
        <f t="shared" si="0"/>
        <v>2956.1991666666668</v>
      </c>
      <c r="I39" s="58">
        <f t="shared" si="5"/>
        <v>1077.6408333333334</v>
      </c>
      <c r="J39" s="58">
        <f t="shared" si="6"/>
        <v>79.31</v>
      </c>
      <c r="K39" s="57">
        <f t="shared" si="7"/>
        <v>4113.1500000000005</v>
      </c>
      <c r="L39" s="55">
        <f t="shared" si="1"/>
        <v>97.1901095890411</v>
      </c>
      <c r="M39" s="55">
        <f t="shared" si="2"/>
        <v>35.429287671232878</v>
      </c>
      <c r="N39" s="55">
        <f t="shared" si="8"/>
        <v>2.6074520547945208</v>
      </c>
      <c r="O39" s="56">
        <f t="shared" si="9"/>
        <v>135.22684931506851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36082.522400000002</v>
      </c>
      <c r="E40" s="59">
        <f t="shared" si="3"/>
        <v>12931.69</v>
      </c>
      <c r="F40" s="54">
        <f>IF($F$9="A",Data!$N$6,IF($F$9="B",Data!$N$7,IF($F$9="C",Data!$N$8,IF($F$9="D",Data!$N$9,0))))</f>
        <v>951.72</v>
      </c>
      <c r="G40" s="57">
        <f t="shared" si="4"/>
        <v>49965.932400000005</v>
      </c>
      <c r="H40" s="58">
        <f t="shared" si="0"/>
        <v>3006.876866666667</v>
      </c>
      <c r="I40" s="58">
        <f t="shared" si="5"/>
        <v>1077.6408333333334</v>
      </c>
      <c r="J40" s="58">
        <f t="shared" si="6"/>
        <v>79.31</v>
      </c>
      <c r="K40" s="57">
        <f t="shared" si="7"/>
        <v>4163.8277000000007</v>
      </c>
      <c r="L40" s="55">
        <f t="shared" si="1"/>
        <v>98.856225753424667</v>
      </c>
      <c r="M40" s="55">
        <f t="shared" si="2"/>
        <v>35.429287671232878</v>
      </c>
      <c r="N40" s="55">
        <f t="shared" si="8"/>
        <v>2.6074520547945208</v>
      </c>
      <c r="O40" s="56">
        <f t="shared" si="9"/>
        <v>136.89296547945207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36690.654800000004</v>
      </c>
      <c r="E41" s="59">
        <f t="shared" si="3"/>
        <v>12931.69</v>
      </c>
      <c r="F41" s="54">
        <f>IF($F$9="A",Data!$N$6,IF($F$9="B",Data!$N$7,IF($F$9="C",Data!$N$8,IF($F$9="D",Data!$N$9,0))))</f>
        <v>951.72</v>
      </c>
      <c r="G41" s="57">
        <f t="shared" si="4"/>
        <v>50574.064800000007</v>
      </c>
      <c r="H41" s="58">
        <f t="shared" si="0"/>
        <v>3057.5545666666671</v>
      </c>
      <c r="I41" s="58">
        <f t="shared" si="5"/>
        <v>1077.6408333333334</v>
      </c>
      <c r="J41" s="58">
        <f t="shared" si="6"/>
        <v>79.31</v>
      </c>
      <c r="K41" s="57">
        <f t="shared" si="7"/>
        <v>4214.5054000000009</v>
      </c>
      <c r="L41" s="55">
        <f t="shared" si="1"/>
        <v>100.52234191780823</v>
      </c>
      <c r="M41" s="55">
        <f t="shared" si="2"/>
        <v>35.429287671232878</v>
      </c>
      <c r="N41" s="55">
        <f t="shared" si="8"/>
        <v>2.6074520547945208</v>
      </c>
      <c r="O41" s="56">
        <f t="shared" si="9"/>
        <v>138.55908164383564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37298.787200000006</v>
      </c>
      <c r="E42" s="59">
        <f t="shared" si="3"/>
        <v>12931.69</v>
      </c>
      <c r="F42" s="54">
        <f>IF($F$9="A",Data!$N$6,IF($F$9="B",Data!$N$7,IF($F$9="C",Data!$N$8,IF($F$9="D",Data!$N$9,0))))</f>
        <v>951.72</v>
      </c>
      <c r="G42" s="57">
        <f t="shared" si="4"/>
        <v>51182.19720000001</v>
      </c>
      <c r="H42" s="58">
        <f t="shared" si="0"/>
        <v>3108.2322666666673</v>
      </c>
      <c r="I42" s="58">
        <f t="shared" si="5"/>
        <v>1077.6408333333334</v>
      </c>
      <c r="J42" s="58">
        <f t="shared" si="6"/>
        <v>79.31</v>
      </c>
      <c r="K42" s="57">
        <f t="shared" si="7"/>
        <v>4265.1831000000011</v>
      </c>
      <c r="L42" s="55">
        <f t="shared" si="1"/>
        <v>102.1884580821918</v>
      </c>
      <c r="M42" s="55">
        <f t="shared" si="2"/>
        <v>35.429287671232878</v>
      </c>
      <c r="N42" s="55">
        <f t="shared" si="8"/>
        <v>2.6074520547945208</v>
      </c>
      <c r="O42" s="56">
        <f>SUM(L42:N42)</f>
        <v>140.22519780821921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37906.919600000008</v>
      </c>
      <c r="E43" s="59">
        <f t="shared" si="3"/>
        <v>12931.69</v>
      </c>
      <c r="F43" s="54">
        <f>IF($F$9="A",Data!$N$6,IF($F$9="B",Data!$N$7,IF($F$9="C",Data!$N$8,IF($F$9="D",Data!$N$9,0))))</f>
        <v>951.72</v>
      </c>
      <c r="G43" s="57">
        <f t="shared" si="4"/>
        <v>51790.329600000012</v>
      </c>
      <c r="H43" s="58">
        <f t="shared" si="0"/>
        <v>3158.9099666666675</v>
      </c>
      <c r="I43" s="58">
        <f t="shared" si="5"/>
        <v>1077.6408333333334</v>
      </c>
      <c r="J43" s="58">
        <f t="shared" si="6"/>
        <v>79.31</v>
      </c>
      <c r="K43" s="57">
        <f t="shared" si="7"/>
        <v>4315.8608000000013</v>
      </c>
      <c r="L43" s="55">
        <f t="shared" si="1"/>
        <v>103.85457424657537</v>
      </c>
      <c r="M43" s="55">
        <f t="shared" si="2"/>
        <v>35.429287671232878</v>
      </c>
      <c r="N43" s="55">
        <f t="shared" si="8"/>
        <v>2.6074520547945208</v>
      </c>
      <c r="O43" s="56">
        <f t="shared" si="9"/>
        <v>141.89131397260277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38515.052000000003</v>
      </c>
      <c r="E44" s="59">
        <f t="shared" si="3"/>
        <v>12931.69</v>
      </c>
      <c r="F44" s="54">
        <f>IF($F$9="A",Data!$N$6,IF($F$9="B",Data!$N$7,IF($F$9="C",Data!$N$8,IF($F$9="D",Data!$N$9,0))))</f>
        <v>951.72</v>
      </c>
      <c r="G44" s="57">
        <f t="shared" si="4"/>
        <v>52398.462000000007</v>
      </c>
      <c r="H44" s="58">
        <f t="shared" si="0"/>
        <v>3209.5876666666668</v>
      </c>
      <c r="I44" s="58">
        <f t="shared" si="5"/>
        <v>1077.6408333333334</v>
      </c>
      <c r="J44" s="58">
        <f t="shared" si="6"/>
        <v>79.31</v>
      </c>
      <c r="K44" s="57">
        <f t="shared" si="7"/>
        <v>4366.5385000000006</v>
      </c>
      <c r="L44" s="55">
        <f t="shared" si="1"/>
        <v>105.52069041095891</v>
      </c>
      <c r="M44" s="55">
        <f t="shared" si="2"/>
        <v>35.429287671232878</v>
      </c>
      <c r="N44" s="55">
        <f t="shared" si="8"/>
        <v>2.6074520547945208</v>
      </c>
      <c r="O44" s="56">
        <f t="shared" si="9"/>
        <v>143.55743013698631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39123.184400000006</v>
      </c>
      <c r="E45" s="59">
        <f t="shared" si="3"/>
        <v>12931.69</v>
      </c>
      <c r="F45" s="54">
        <f>IF($F$9="A",Data!$N$6,IF($F$9="B",Data!$N$7,IF($F$9="C",Data!$N$8,IF($F$9="D",Data!$N$9,0))))</f>
        <v>951.72</v>
      </c>
      <c r="G45" s="57">
        <f t="shared" si="4"/>
        <v>53006.594400000009</v>
      </c>
      <c r="H45" s="58">
        <f t="shared" si="0"/>
        <v>3260.265366666667</v>
      </c>
      <c r="I45" s="58">
        <f t="shared" si="5"/>
        <v>1077.6408333333334</v>
      </c>
      <c r="J45" s="58">
        <f t="shared" si="6"/>
        <v>79.31</v>
      </c>
      <c r="K45" s="57">
        <f t="shared" si="7"/>
        <v>4417.2162000000008</v>
      </c>
      <c r="L45" s="55">
        <f t="shared" si="1"/>
        <v>107.18680657534249</v>
      </c>
      <c r="M45" s="55">
        <f t="shared" si="2"/>
        <v>35.429287671232878</v>
      </c>
      <c r="N45" s="55">
        <f t="shared" si="8"/>
        <v>2.6074520547945208</v>
      </c>
      <c r="O45" s="56">
        <f t="shared" si="9"/>
        <v>145.22354630136988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39731.316800000001</v>
      </c>
      <c r="E46" s="59">
        <f t="shared" si="3"/>
        <v>12931.69</v>
      </c>
      <c r="F46" s="54">
        <f>IF($F$9="A",Data!$N$6,IF($F$9="B",Data!$N$7,IF($F$9="C",Data!$N$8,IF($F$9="D",Data!$N$9,0))))</f>
        <v>951.72</v>
      </c>
      <c r="G46" s="57">
        <f t="shared" si="4"/>
        <v>53614.726800000004</v>
      </c>
      <c r="H46" s="58">
        <f t="shared" si="0"/>
        <v>3310.9430666666667</v>
      </c>
      <c r="I46" s="58">
        <f t="shared" si="5"/>
        <v>1077.6408333333334</v>
      </c>
      <c r="J46" s="58">
        <f t="shared" si="6"/>
        <v>79.31</v>
      </c>
      <c r="K46" s="57">
        <f t="shared" si="7"/>
        <v>4467.8939</v>
      </c>
      <c r="L46" s="55">
        <f t="shared" si="1"/>
        <v>108.85292273972603</v>
      </c>
      <c r="M46" s="55">
        <f t="shared" si="2"/>
        <v>35.429287671232878</v>
      </c>
      <c r="N46" s="55">
        <f t="shared" si="8"/>
        <v>2.6074520547945208</v>
      </c>
      <c r="O46" s="56">
        <f t="shared" si="9"/>
        <v>146.88966246575342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40339.449200000003</v>
      </c>
      <c r="E47" s="59">
        <f t="shared" si="3"/>
        <v>12931.69</v>
      </c>
      <c r="F47" s="54">
        <f>IF($F$9="A",Data!$N$6,IF($F$9="B",Data!$N$7,IF($F$9="C",Data!$N$8,IF($F$9="D",Data!$N$9,0))))</f>
        <v>951.72</v>
      </c>
      <c r="G47" s="57">
        <f t="shared" si="4"/>
        <v>54222.859200000006</v>
      </c>
      <c r="H47" s="58">
        <f t="shared" si="0"/>
        <v>3361.6207666666669</v>
      </c>
      <c r="I47" s="58">
        <f t="shared" si="5"/>
        <v>1077.6408333333334</v>
      </c>
      <c r="J47" s="58">
        <f t="shared" si="6"/>
        <v>79.31</v>
      </c>
      <c r="K47" s="57">
        <f t="shared" si="7"/>
        <v>4518.5716000000002</v>
      </c>
      <c r="L47" s="55">
        <f t="shared" si="1"/>
        <v>110.51903890410959</v>
      </c>
      <c r="M47" s="55">
        <f t="shared" si="2"/>
        <v>35.429287671232878</v>
      </c>
      <c r="N47" s="55">
        <f t="shared" si="8"/>
        <v>2.6074520547945208</v>
      </c>
      <c r="O47" s="56">
        <f t="shared" si="9"/>
        <v>148.55577863013698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40947.581600000005</v>
      </c>
      <c r="E48" s="59">
        <f t="shared" si="3"/>
        <v>12931.69</v>
      </c>
      <c r="F48" s="54">
        <f>IF($F$9="A",Data!$N$6,IF($F$9="B",Data!$N$7,IF($F$9="C",Data!$N$8,IF($F$9="D",Data!$N$9,0))))</f>
        <v>951.72</v>
      </c>
      <c r="G48" s="57">
        <f t="shared" si="4"/>
        <v>54830.991600000008</v>
      </c>
      <c r="H48" s="58">
        <f t="shared" si="0"/>
        <v>3412.2984666666671</v>
      </c>
      <c r="I48" s="58">
        <f t="shared" si="5"/>
        <v>1077.6408333333334</v>
      </c>
      <c r="J48" s="58">
        <f t="shared" si="6"/>
        <v>79.31</v>
      </c>
      <c r="K48" s="57">
        <f t="shared" si="7"/>
        <v>4569.2493000000004</v>
      </c>
      <c r="L48" s="55">
        <f t="shared" si="1"/>
        <v>112.18515506849316</v>
      </c>
      <c r="M48" s="55">
        <f t="shared" si="2"/>
        <v>35.429287671232878</v>
      </c>
      <c r="N48" s="55">
        <f t="shared" si="8"/>
        <v>2.6074520547945208</v>
      </c>
      <c r="O48" s="56">
        <f t="shared" si="9"/>
        <v>150.22189479452055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41555.714000000007</v>
      </c>
      <c r="E49" s="59">
        <f t="shared" si="3"/>
        <v>12931.69</v>
      </c>
      <c r="F49" s="54">
        <f>IF($F$9="A",Data!$N$6,IF($F$9="B",Data!$N$7,IF($F$9="C",Data!$N$8,IF($F$9="D",Data!$N$9,0))))</f>
        <v>951.72</v>
      </c>
      <c r="G49" s="57">
        <f t="shared" si="4"/>
        <v>55439.124000000011</v>
      </c>
      <c r="H49" s="58">
        <f t="shared" si="0"/>
        <v>3462.9761666666673</v>
      </c>
      <c r="I49" s="58">
        <f t="shared" si="5"/>
        <v>1077.6408333333334</v>
      </c>
      <c r="J49" s="58">
        <f t="shared" si="6"/>
        <v>79.31</v>
      </c>
      <c r="K49" s="57">
        <f t="shared" si="7"/>
        <v>4619.9270000000006</v>
      </c>
      <c r="L49" s="55">
        <f t="shared" si="1"/>
        <v>113.85127123287673</v>
      </c>
      <c r="M49" s="55">
        <f t="shared" si="2"/>
        <v>35.429287671232878</v>
      </c>
      <c r="N49" s="55">
        <f t="shared" si="8"/>
        <v>2.6074520547945208</v>
      </c>
      <c r="O49" s="56">
        <f t="shared" si="9"/>
        <v>151.88801095890412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42163.846400000009</v>
      </c>
      <c r="E50" s="59">
        <f t="shared" si="3"/>
        <v>12931.69</v>
      </c>
      <c r="F50" s="54">
        <f>IF($F$9="A",Data!$N$6,IF($F$9="B",Data!$N$7,IF($F$9="C",Data!$N$8,IF($F$9="D",Data!$N$9,0))))</f>
        <v>951.72</v>
      </c>
      <c r="G50" s="57">
        <f t="shared" si="4"/>
        <v>56047.256400000013</v>
      </c>
      <c r="H50" s="58">
        <f t="shared" si="0"/>
        <v>3513.6538666666675</v>
      </c>
      <c r="I50" s="58">
        <f t="shared" si="5"/>
        <v>1077.6408333333334</v>
      </c>
      <c r="J50" s="58">
        <f t="shared" si="6"/>
        <v>79.31</v>
      </c>
      <c r="K50" s="57">
        <f t="shared" si="7"/>
        <v>4670.6047000000008</v>
      </c>
      <c r="L50" s="55">
        <f t="shared" si="1"/>
        <v>115.51738739726029</v>
      </c>
      <c r="M50" s="55">
        <f t="shared" si="2"/>
        <v>35.429287671232878</v>
      </c>
      <c r="N50" s="55">
        <f t="shared" si="8"/>
        <v>2.6074520547945208</v>
      </c>
      <c r="O50" s="56">
        <f t="shared" si="9"/>
        <v>153.55412712328769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42771.978800000004</v>
      </c>
      <c r="E51" s="59">
        <f t="shared" si="3"/>
        <v>12931.69</v>
      </c>
      <c r="F51" s="54">
        <f>IF($F$9="A",Data!$N$6,IF($F$9="B",Data!$N$7,IF($F$9="C",Data!$N$8,IF($F$9="D",Data!$N$9,0))))</f>
        <v>951.72</v>
      </c>
      <c r="G51" s="57">
        <f t="shared" si="4"/>
        <v>56655.388800000008</v>
      </c>
      <c r="H51" s="58">
        <f t="shared" si="0"/>
        <v>3564.3315666666672</v>
      </c>
      <c r="I51" s="58">
        <f t="shared" si="5"/>
        <v>1077.6408333333334</v>
      </c>
      <c r="J51" s="58">
        <f t="shared" si="6"/>
        <v>79.31</v>
      </c>
      <c r="K51" s="57">
        <f t="shared" si="7"/>
        <v>4721.282400000001</v>
      </c>
      <c r="L51" s="55">
        <f t="shared" si="1"/>
        <v>117.18350356164385</v>
      </c>
      <c r="M51" s="55">
        <f t="shared" si="2"/>
        <v>35.429287671232878</v>
      </c>
      <c r="N51" s="55">
        <f t="shared" si="8"/>
        <v>2.6074520547945208</v>
      </c>
      <c r="O51" s="56">
        <f t="shared" si="9"/>
        <v>155.22024328767125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43380.111199999999</v>
      </c>
      <c r="E52" s="59">
        <f t="shared" si="3"/>
        <v>12931.69</v>
      </c>
      <c r="F52" s="54">
        <f>IF($F$9="A",Data!$N$6,IF($F$9="B",Data!$N$7,IF($F$9="C",Data!$N$8,IF($F$9="D",Data!$N$9,0))))</f>
        <v>951.72</v>
      </c>
      <c r="G52" s="57">
        <f t="shared" si="4"/>
        <v>57263.521200000003</v>
      </c>
      <c r="H52" s="58">
        <f t="shared" si="0"/>
        <v>3615.0092666666665</v>
      </c>
      <c r="I52" s="58">
        <f t="shared" si="5"/>
        <v>1077.6408333333334</v>
      </c>
      <c r="J52" s="58">
        <f t="shared" si="6"/>
        <v>79.31</v>
      </c>
      <c r="K52" s="57">
        <f t="shared" si="7"/>
        <v>4771.9601000000002</v>
      </c>
      <c r="L52" s="55">
        <f t="shared" si="1"/>
        <v>118.8496197260274</v>
      </c>
      <c r="M52" s="55">
        <f t="shared" si="2"/>
        <v>35.429287671232878</v>
      </c>
      <c r="N52" s="55">
        <f t="shared" si="8"/>
        <v>2.6074520547945208</v>
      </c>
      <c r="O52" s="56">
        <f t="shared" si="9"/>
        <v>156.88635945205479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43988.243600000002</v>
      </c>
      <c r="E53" s="59">
        <f t="shared" si="3"/>
        <v>12931.69</v>
      </c>
      <c r="F53" s="54">
        <f>IF($F$9="A",Data!$N$6,IF($F$9="B",Data!$N$7,IF($F$9="C",Data!$N$8,IF($F$9="D",Data!$N$9,0))))</f>
        <v>951.72</v>
      </c>
      <c r="G53" s="57">
        <f t="shared" si="4"/>
        <v>57871.653600000005</v>
      </c>
      <c r="H53" s="58">
        <f t="shared" si="0"/>
        <v>3665.6869666666666</v>
      </c>
      <c r="I53" s="58">
        <f t="shared" si="5"/>
        <v>1077.6408333333334</v>
      </c>
      <c r="J53" s="58">
        <f t="shared" si="6"/>
        <v>79.31</v>
      </c>
      <c r="K53" s="57">
        <f t="shared" si="7"/>
        <v>4822.6378000000004</v>
      </c>
      <c r="L53" s="55">
        <f t="shared" si="1"/>
        <v>120.51573589041097</v>
      </c>
      <c r="M53" s="55">
        <f t="shared" si="2"/>
        <v>35.429287671232878</v>
      </c>
      <c r="N53" s="55">
        <f t="shared" si="8"/>
        <v>2.6074520547945208</v>
      </c>
      <c r="O53" s="56">
        <f t="shared" si="9"/>
        <v>158.55247561643836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44596.376000000004</v>
      </c>
      <c r="E54" s="59">
        <f t="shared" si="3"/>
        <v>12931.69</v>
      </c>
      <c r="F54" s="54">
        <f>IF($F$9="A",Data!$N$6,IF($F$9="B",Data!$N$7,IF($F$9="C",Data!$N$8,IF($F$9="D",Data!$N$9,0))))</f>
        <v>951.72</v>
      </c>
      <c r="G54" s="57">
        <f t="shared" si="4"/>
        <v>58479.786000000007</v>
      </c>
      <c r="H54" s="58">
        <f t="shared" si="0"/>
        <v>3716.3646666666668</v>
      </c>
      <c r="I54" s="58">
        <f>E54/$H$7</f>
        <v>1077.6408333333334</v>
      </c>
      <c r="J54" s="58">
        <f t="shared" si="6"/>
        <v>79.31</v>
      </c>
      <c r="K54" s="57">
        <f t="shared" si="7"/>
        <v>4873.3155000000006</v>
      </c>
      <c r="L54" s="55">
        <f>D54/$L$7</f>
        <v>122.18185205479453</v>
      </c>
      <c r="M54" s="55">
        <f t="shared" si="2"/>
        <v>35.429287671232878</v>
      </c>
      <c r="N54" s="55">
        <f>$F$10/$L$7</f>
        <v>2.6074520547945208</v>
      </c>
      <c r="O54" s="56">
        <f>SUM(L54:N54)</f>
        <v>160.21859178082192</v>
      </c>
    </row>
    <row r="55" spans="1:15" ht="10.5" customHeight="1" x14ac:dyDescent="0.2"/>
  </sheetData>
  <sheetProtection algorithmName="SHA-512" hashValue="IOrzsW2MSTilqOm7aWdrUmAUO6O2lae1Qjthl5uzQiKqbRu1AaIHAciAL2hf3J85dpS+JvieFFiKOTnMqzLBxA==" saltValue="aiADXh6es6Pn+Co2B7bw3A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customProperties>
    <customPr name="EpmWorksheetKeyString_GU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AD54C3-F602-40D8-8263-3F3687E1BAC5}">
          <x14:formula1>
            <xm:f>Data!$M$11:$M$15</xm:f>
          </x14:formula1>
          <xm:sqref>F9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47460-151F-4E2F-A740-1A8763FDA51F}">
  <sheetPr>
    <tabColor indexed="10"/>
    <pageSetUpPr fitToPage="1"/>
  </sheetPr>
  <dimension ref="A1:O55"/>
  <sheetViews>
    <sheetView zoomScaleNormal="100" workbookViewId="0">
      <selection activeCell="O55" sqref="O55"/>
    </sheetView>
  </sheetViews>
  <sheetFormatPr defaultColWidth="9.109375" defaultRowHeight="10.199999999999999" x14ac:dyDescent="0.2"/>
  <cols>
    <col min="1" max="1" width="8.44140625" style="6" bestFit="1" customWidth="1"/>
    <col min="2" max="2" width="5.44140625" style="7" bestFit="1" customWidth="1"/>
    <col min="3" max="3" width="5.88671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09375" style="6" bestFit="1" customWidth="1"/>
    <col min="10" max="10" width="6.88671875" style="6" customWidth="1"/>
    <col min="11" max="11" width="9" style="6" customWidth="1"/>
    <col min="12" max="12" width="8.109375" style="6" bestFit="1" customWidth="1"/>
    <col min="13" max="13" width="7.44140625" style="6" bestFit="1" customWidth="1"/>
    <col min="14" max="14" width="9.6640625" style="6" customWidth="1"/>
    <col min="15" max="15" width="9.44140625" style="6" customWidth="1"/>
    <col min="16" max="18" width="9.109375" style="6"/>
    <col min="19" max="19" width="4.109375" style="6" customWidth="1"/>
    <col min="20" max="20" width="5.6640625" style="6" bestFit="1" customWidth="1"/>
    <col min="21" max="16384" width="9.10937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9" t="s">
        <v>0</v>
      </c>
      <c r="F2" s="99"/>
      <c r="G2" s="99"/>
      <c r="H2" s="99"/>
      <c r="I2" s="99"/>
      <c r="J2" s="99"/>
      <c r="K2" s="99"/>
      <c r="L2" s="7"/>
      <c r="M2" s="7"/>
      <c r="N2" s="51"/>
      <c r="O2" s="51"/>
    </row>
    <row r="3" spans="1:15" s="18" customFormat="1" ht="17.25" customHeight="1" x14ac:dyDescent="0.25">
      <c r="A3" s="17"/>
      <c r="B3" s="17"/>
      <c r="C3" s="17"/>
      <c r="D3" s="17"/>
      <c r="E3" s="70" t="s">
        <v>32</v>
      </c>
      <c r="F3" s="70"/>
      <c r="G3" s="71">
        <v>44927</v>
      </c>
      <c r="H3" s="70" t="s">
        <v>33</v>
      </c>
      <c r="I3" s="98"/>
      <c r="J3" s="98"/>
      <c r="K3" s="98"/>
      <c r="L3" s="17"/>
      <c r="M3" s="17"/>
      <c r="N3" s="95"/>
      <c r="O3" s="95"/>
    </row>
    <row r="4" spans="1:15" s="18" customFormat="1" ht="18.75" customHeight="1" x14ac:dyDescent="0.25">
      <c r="A4" s="17"/>
      <c r="B4" s="17"/>
      <c r="C4" s="17"/>
      <c r="D4" s="17"/>
      <c r="E4" s="70"/>
      <c r="F4" s="70"/>
      <c r="G4" s="100" t="s">
        <v>60</v>
      </c>
      <c r="H4" s="100"/>
      <c r="I4" s="100"/>
      <c r="J4" s="100"/>
      <c r="K4" s="100"/>
      <c r="L4" s="17"/>
      <c r="M4" s="17"/>
    </row>
    <row r="5" spans="1:15" ht="12" customHeight="1" x14ac:dyDescent="0.2">
      <c r="A5" s="96" t="s">
        <v>34</v>
      </c>
      <c r="B5" s="96"/>
      <c r="C5" s="96"/>
      <c r="D5" s="97" t="s">
        <v>10</v>
      </c>
      <c r="E5" s="7"/>
      <c r="F5" s="7"/>
      <c r="G5" s="100"/>
      <c r="H5" s="100"/>
      <c r="I5" s="100"/>
      <c r="J5" s="100"/>
      <c r="K5" s="100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6"/>
      <c r="B6" s="96"/>
      <c r="C6" s="96"/>
      <c r="D6" s="97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5">
      <c r="A8" s="94" t="s">
        <v>1</v>
      </c>
      <c r="B8" s="94" t="s">
        <v>2</v>
      </c>
      <c r="C8" s="94" t="s">
        <v>3</v>
      </c>
      <c r="D8" s="93" t="s">
        <v>6</v>
      </c>
      <c r="E8" s="93"/>
      <c r="F8" s="93"/>
      <c r="G8" s="93"/>
      <c r="H8" s="90" t="str">
        <f>CONCATENATE("MENSILE - MONATLICH  
(",H7," mesi/Monate)")</f>
        <v>MENSILE - MONATLICH  
(12 mesi/Monate)</v>
      </c>
      <c r="I8" s="91"/>
      <c r="J8" s="91"/>
      <c r="K8" s="92"/>
      <c r="L8" s="90" t="str">
        <f>CONCATENATE("GIORNALIERO - TÄGLICH  
(",L7," giorni/Tage)")</f>
        <v>GIORNALIERO - TÄGLICH  
(365 giorni/Tage)</v>
      </c>
      <c r="M8" s="91"/>
      <c r="N8" s="91"/>
      <c r="O8" s="92"/>
    </row>
    <row r="9" spans="1:15" s="10" customFormat="1" ht="27" customHeight="1" x14ac:dyDescent="0.25">
      <c r="A9" s="94"/>
      <c r="B9" s="94"/>
      <c r="C9" s="94"/>
      <c r="D9" s="75" t="s">
        <v>4</v>
      </c>
      <c r="E9" s="75" t="s">
        <v>5</v>
      </c>
      <c r="F9" s="74" t="s">
        <v>55</v>
      </c>
      <c r="G9" s="75" t="s">
        <v>9</v>
      </c>
      <c r="H9" s="75" t="s">
        <v>4</v>
      </c>
      <c r="I9" s="75" t="s">
        <v>5</v>
      </c>
      <c r="J9" s="67" t="str">
        <f>F9</f>
        <v>A</v>
      </c>
      <c r="K9" s="75" t="s">
        <v>9</v>
      </c>
      <c r="L9" s="75" t="s">
        <v>4</v>
      </c>
      <c r="M9" s="75" t="s">
        <v>5</v>
      </c>
      <c r="N9" s="67" t="str">
        <f>J9</f>
        <v>A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v>16108.09</v>
      </c>
      <c r="E10" s="73">
        <v>13028.16</v>
      </c>
      <c r="F10" s="54">
        <f>IF($F$9="A",Data!$N$6,IF($F$9="B",Data!$N$7,IF($F$9="C",Data!$N$8,IF($F$9="D",Data!$N$9,0))))</f>
        <v>1062.96</v>
      </c>
      <c r="G10" s="57">
        <f>SUM(D10:F10)</f>
        <v>30199.21</v>
      </c>
      <c r="H10" s="58">
        <f t="shared" ref="H10:H54" si="0">D10/$H$7</f>
        <v>1342.3408333333334</v>
      </c>
      <c r="I10" s="58">
        <f>E10/$H$7</f>
        <v>1085.68</v>
      </c>
      <c r="J10" s="58">
        <f>$F$10/12</f>
        <v>88.58</v>
      </c>
      <c r="K10" s="57">
        <f>SUM(H10:J10)</f>
        <v>2516.6008333333334</v>
      </c>
      <c r="L10" s="55">
        <f t="shared" ref="L10:L53" si="1">D10/$L$7</f>
        <v>44.131753424657532</v>
      </c>
      <c r="M10" s="55">
        <f t="shared" ref="M10:M54" si="2">E10/$L$7</f>
        <v>35.69358904109589</v>
      </c>
      <c r="N10" s="55">
        <f>$F$10/$L$7</f>
        <v>2.912219178082192</v>
      </c>
      <c r="O10" s="56">
        <f>SUM(L10:N10)</f>
        <v>82.737561643835619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17074.575400000002</v>
      </c>
      <c r="E11" s="59">
        <f t="shared" ref="E11:E54" si="3">E10</f>
        <v>13028.16</v>
      </c>
      <c r="F11" s="54">
        <f>IF($F$9="A",Data!$N$6,IF($F$9="B",Data!$N$7,IF($F$9="C",Data!$N$8,IF($F$9="D",Data!$N$9,0))))</f>
        <v>1062.96</v>
      </c>
      <c r="G11" s="57">
        <f t="shared" ref="G11:G53" si="4">SUM(D11:F11)</f>
        <v>31165.695400000001</v>
      </c>
      <c r="H11" s="58">
        <f t="shared" si="0"/>
        <v>1422.8812833333334</v>
      </c>
      <c r="I11" s="58">
        <f t="shared" ref="I11:I54" si="5">E11/$H$7</f>
        <v>1085.68</v>
      </c>
      <c r="J11" s="58">
        <f t="shared" ref="J11:J54" si="6">$F$10/12</f>
        <v>88.58</v>
      </c>
      <c r="K11" s="57">
        <f t="shared" ref="K11:K53" si="7">SUM(H11:J11)</f>
        <v>2597.1412833333334</v>
      </c>
      <c r="L11" s="55">
        <f t="shared" si="1"/>
        <v>46.779658630136993</v>
      </c>
      <c r="M11" s="55">
        <f t="shared" si="2"/>
        <v>35.69358904109589</v>
      </c>
      <c r="N11" s="55">
        <f t="shared" ref="N11:N53" si="8">$F$10/$L$7</f>
        <v>2.912219178082192</v>
      </c>
      <c r="O11" s="56">
        <f t="shared" ref="O11:O52" si="9">SUM(L11:N11)</f>
        <v>85.38546684931508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18041.060800000003</v>
      </c>
      <c r="E12" s="59">
        <f t="shared" si="3"/>
        <v>13028.16</v>
      </c>
      <c r="F12" s="54">
        <f>IF($F$9="A",Data!$N$6,IF($F$9="B",Data!$N$7,IF($F$9="C",Data!$N$8,IF($F$9="D",Data!$N$9,0))))</f>
        <v>1062.96</v>
      </c>
      <c r="G12" s="57">
        <f t="shared" si="4"/>
        <v>32132.180800000002</v>
      </c>
      <c r="H12" s="58">
        <f t="shared" si="0"/>
        <v>1503.4217333333336</v>
      </c>
      <c r="I12" s="58">
        <f t="shared" si="5"/>
        <v>1085.68</v>
      </c>
      <c r="J12" s="58">
        <f t="shared" si="6"/>
        <v>88.58</v>
      </c>
      <c r="K12" s="57">
        <f t="shared" si="7"/>
        <v>2677.6817333333338</v>
      </c>
      <c r="L12" s="55">
        <f t="shared" si="1"/>
        <v>49.427563835616446</v>
      </c>
      <c r="M12" s="55">
        <f t="shared" si="2"/>
        <v>35.69358904109589</v>
      </c>
      <c r="N12" s="55">
        <f t="shared" si="8"/>
        <v>2.912219178082192</v>
      </c>
      <c r="O12" s="56">
        <f t="shared" si="9"/>
        <v>88.033372054794526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19007.546200000001</v>
      </c>
      <c r="E13" s="59">
        <f t="shared" si="3"/>
        <v>13028.16</v>
      </c>
      <c r="F13" s="54">
        <f>IF($F$9="A",Data!$N$6,IF($F$9="B",Data!$N$7,IF($F$9="C",Data!$N$8,IF($F$9="D",Data!$N$9,0))))</f>
        <v>1062.96</v>
      </c>
      <c r="G13" s="57">
        <f t="shared" si="4"/>
        <v>33098.6662</v>
      </c>
      <c r="H13" s="58">
        <f t="shared" si="0"/>
        <v>1583.9621833333333</v>
      </c>
      <c r="I13" s="58">
        <f t="shared" si="5"/>
        <v>1085.68</v>
      </c>
      <c r="J13" s="58">
        <f t="shared" si="6"/>
        <v>88.58</v>
      </c>
      <c r="K13" s="57">
        <f t="shared" si="7"/>
        <v>2758.2221833333333</v>
      </c>
      <c r="L13" s="55">
        <f t="shared" si="1"/>
        <v>52.075469041095893</v>
      </c>
      <c r="M13" s="55">
        <f t="shared" si="2"/>
        <v>35.69358904109589</v>
      </c>
      <c r="N13" s="55">
        <f t="shared" si="8"/>
        <v>2.912219178082192</v>
      </c>
      <c r="O13" s="56">
        <f t="shared" si="9"/>
        <v>90.681277260273973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v>21082.22</v>
      </c>
      <c r="E14" s="73">
        <f t="shared" si="3"/>
        <v>13028.16</v>
      </c>
      <c r="F14" s="54">
        <f>IF($F$9="A",Data!$N$6,IF($F$9="B",Data!$N$7,IF($F$9="C",Data!$N$8,IF($F$9="D",Data!$N$9,0))))</f>
        <v>1062.96</v>
      </c>
      <c r="G14" s="57">
        <f t="shared" si="4"/>
        <v>35173.340000000004</v>
      </c>
      <c r="H14" s="58">
        <f t="shared" si="0"/>
        <v>1756.8516666666667</v>
      </c>
      <c r="I14" s="58">
        <f t="shared" si="5"/>
        <v>1085.68</v>
      </c>
      <c r="J14" s="58">
        <f t="shared" si="6"/>
        <v>88.58</v>
      </c>
      <c r="K14" s="57">
        <f t="shared" si="7"/>
        <v>2931.1116666666667</v>
      </c>
      <c r="L14" s="55">
        <f t="shared" si="1"/>
        <v>57.759506849315073</v>
      </c>
      <c r="M14" s="55">
        <f t="shared" si="2"/>
        <v>35.69358904109589</v>
      </c>
      <c r="N14" s="55">
        <f t="shared" si="8"/>
        <v>2.912219178082192</v>
      </c>
      <c r="O14" s="56">
        <f t="shared" si="9"/>
        <v>96.36531506849316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21714.686600000001</v>
      </c>
      <c r="E15" s="59">
        <f t="shared" si="3"/>
        <v>13028.16</v>
      </c>
      <c r="F15" s="54">
        <f>IF($F$9="A",Data!$N$6,IF($F$9="B",Data!$N$7,IF($F$9="C",Data!$N$8,IF($F$9="D",Data!$N$9,0))))</f>
        <v>1062.96</v>
      </c>
      <c r="G15" s="57">
        <f t="shared" si="4"/>
        <v>35805.806600000004</v>
      </c>
      <c r="H15" s="58">
        <f t="shared" si="0"/>
        <v>1809.5572166666668</v>
      </c>
      <c r="I15" s="58">
        <f t="shared" si="5"/>
        <v>1085.68</v>
      </c>
      <c r="J15" s="58">
        <f t="shared" si="6"/>
        <v>88.58</v>
      </c>
      <c r="K15" s="57">
        <f t="shared" si="7"/>
        <v>2983.8172166666668</v>
      </c>
      <c r="L15" s="55">
        <f t="shared" si="1"/>
        <v>59.492292054794525</v>
      </c>
      <c r="M15" s="55">
        <f t="shared" si="2"/>
        <v>35.69358904109589</v>
      </c>
      <c r="N15" s="55">
        <f t="shared" si="8"/>
        <v>2.912219178082192</v>
      </c>
      <c r="O15" s="56">
        <f t="shared" si="9"/>
        <v>98.098100273972605</v>
      </c>
    </row>
    <row r="16" spans="1:15" ht="14.1" customHeight="1" x14ac:dyDescent="0.2">
      <c r="A16" s="11"/>
      <c r="B16" s="11"/>
      <c r="C16" s="11">
        <v>2</v>
      </c>
      <c r="D16" s="59">
        <f>$D$14+$D$14*$A$15*C16</f>
        <v>22347.153200000001</v>
      </c>
      <c r="E16" s="59">
        <f t="shared" si="3"/>
        <v>13028.16</v>
      </c>
      <c r="F16" s="54">
        <f>IF($F$9="A",Data!$N$6,IF($F$9="B",Data!$N$7,IF($F$9="C",Data!$N$8,IF($F$9="D",Data!$N$9,0))))</f>
        <v>1062.96</v>
      </c>
      <c r="G16" s="57">
        <f t="shared" si="4"/>
        <v>36438.273200000003</v>
      </c>
      <c r="H16" s="58">
        <f t="shared" si="0"/>
        <v>1862.2627666666667</v>
      </c>
      <c r="I16" s="58">
        <f t="shared" si="5"/>
        <v>1085.68</v>
      </c>
      <c r="J16" s="58">
        <f t="shared" si="6"/>
        <v>88.58</v>
      </c>
      <c r="K16" s="57">
        <f t="shared" si="7"/>
        <v>3036.5227666666669</v>
      </c>
      <c r="L16" s="55">
        <f t="shared" si="1"/>
        <v>61.225077260273977</v>
      </c>
      <c r="M16" s="55">
        <f t="shared" si="2"/>
        <v>35.69358904109589</v>
      </c>
      <c r="N16" s="55">
        <f t="shared" si="8"/>
        <v>2.912219178082192</v>
      </c>
      <c r="O16" s="56">
        <f t="shared" si="9"/>
        <v>99.830885479452064</v>
      </c>
    </row>
    <row r="17" spans="1:15" ht="14.1" customHeight="1" x14ac:dyDescent="0.2">
      <c r="A17" s="11"/>
      <c r="B17" s="11"/>
      <c r="C17" s="11">
        <v>3</v>
      </c>
      <c r="D17" s="59">
        <f t="shared" ref="D17:D54" si="10">$D$14+$D$14*$A$15*C17</f>
        <v>22979.6198</v>
      </c>
      <c r="E17" s="59">
        <f t="shared" si="3"/>
        <v>13028.16</v>
      </c>
      <c r="F17" s="54">
        <f>IF($F$9="A",Data!$N$6,IF($F$9="B",Data!$N$7,IF($F$9="C",Data!$N$8,IF($F$9="D",Data!$N$9,0))))</f>
        <v>1062.96</v>
      </c>
      <c r="G17" s="57">
        <f t="shared" si="4"/>
        <v>37070.739800000003</v>
      </c>
      <c r="H17" s="58">
        <f t="shared" si="0"/>
        <v>1914.9683166666666</v>
      </c>
      <c r="I17" s="58">
        <f t="shared" si="5"/>
        <v>1085.68</v>
      </c>
      <c r="J17" s="58">
        <f t="shared" si="6"/>
        <v>88.58</v>
      </c>
      <c r="K17" s="57">
        <f t="shared" si="7"/>
        <v>3089.2283166666666</v>
      </c>
      <c r="L17" s="55">
        <f t="shared" si="1"/>
        <v>62.957862465753429</v>
      </c>
      <c r="M17" s="55">
        <f t="shared" si="2"/>
        <v>35.69358904109589</v>
      </c>
      <c r="N17" s="55">
        <f t="shared" si="8"/>
        <v>2.912219178082192</v>
      </c>
      <c r="O17" s="56">
        <f t="shared" si="9"/>
        <v>101.56367068493152</v>
      </c>
    </row>
    <row r="18" spans="1:15" ht="14.1" customHeight="1" x14ac:dyDescent="0.2">
      <c r="A18" s="11"/>
      <c r="B18" s="11"/>
      <c r="C18" s="11">
        <v>4</v>
      </c>
      <c r="D18" s="59">
        <f t="shared" si="10"/>
        <v>23612.0864</v>
      </c>
      <c r="E18" s="59">
        <f t="shared" si="3"/>
        <v>13028.16</v>
      </c>
      <c r="F18" s="54">
        <f>IF($F$9="A",Data!$N$6,IF($F$9="B",Data!$N$7,IF($F$9="C",Data!$N$8,IF($F$9="D",Data!$N$9,0))))</f>
        <v>1062.96</v>
      </c>
      <c r="G18" s="57">
        <f t="shared" si="4"/>
        <v>37703.206400000003</v>
      </c>
      <c r="H18" s="58">
        <f t="shared" si="0"/>
        <v>1967.6738666666668</v>
      </c>
      <c r="I18" s="58">
        <f t="shared" si="5"/>
        <v>1085.68</v>
      </c>
      <c r="J18" s="58">
        <f t="shared" si="6"/>
        <v>88.58</v>
      </c>
      <c r="K18" s="57">
        <f t="shared" si="7"/>
        <v>3141.9338666666667</v>
      </c>
      <c r="L18" s="55">
        <f t="shared" si="1"/>
        <v>64.690647671232881</v>
      </c>
      <c r="M18" s="55">
        <f t="shared" si="2"/>
        <v>35.69358904109589</v>
      </c>
      <c r="N18" s="55">
        <f t="shared" si="8"/>
        <v>2.912219178082192</v>
      </c>
      <c r="O18" s="56">
        <f t="shared" si="9"/>
        <v>103.29645589041097</v>
      </c>
    </row>
    <row r="19" spans="1:15" ht="14.1" customHeight="1" x14ac:dyDescent="0.2">
      <c r="A19" s="11"/>
      <c r="B19" s="11"/>
      <c r="C19" s="11">
        <v>5</v>
      </c>
      <c r="D19" s="59">
        <f t="shared" si="10"/>
        <v>24244.553</v>
      </c>
      <c r="E19" s="59">
        <f t="shared" si="3"/>
        <v>13028.16</v>
      </c>
      <c r="F19" s="54">
        <f>IF($F$9="A",Data!$N$6,IF($F$9="B",Data!$N$7,IF($F$9="C",Data!$N$8,IF($F$9="D",Data!$N$9,0))))</f>
        <v>1062.96</v>
      </c>
      <c r="G19" s="57">
        <f t="shared" si="4"/>
        <v>38335.673000000003</v>
      </c>
      <c r="H19" s="58">
        <f t="shared" si="0"/>
        <v>2020.3794166666667</v>
      </c>
      <c r="I19" s="58">
        <f t="shared" si="5"/>
        <v>1085.68</v>
      </c>
      <c r="J19" s="58">
        <f t="shared" si="6"/>
        <v>88.58</v>
      </c>
      <c r="K19" s="57">
        <f t="shared" si="7"/>
        <v>3194.6394166666669</v>
      </c>
      <c r="L19" s="55">
        <f t="shared" si="1"/>
        <v>66.423432876712326</v>
      </c>
      <c r="M19" s="55">
        <f t="shared" si="2"/>
        <v>35.69358904109589</v>
      </c>
      <c r="N19" s="55">
        <f t="shared" si="8"/>
        <v>2.912219178082192</v>
      </c>
      <c r="O19" s="56">
        <f t="shared" si="9"/>
        <v>105.02924109589041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24877.0196</v>
      </c>
      <c r="E20" s="59">
        <f t="shared" si="3"/>
        <v>13028.16</v>
      </c>
      <c r="F20" s="54">
        <f>IF($F$9="A",Data!$N$6,IF($F$9="B",Data!$N$7,IF($F$9="C",Data!$N$8,IF($F$9="D",Data!$N$9,0))))</f>
        <v>1062.96</v>
      </c>
      <c r="G20" s="57">
        <f t="shared" si="4"/>
        <v>38968.139600000002</v>
      </c>
      <c r="H20" s="58">
        <f t="shared" si="0"/>
        <v>2073.0849666666668</v>
      </c>
      <c r="I20" s="58">
        <f t="shared" si="5"/>
        <v>1085.68</v>
      </c>
      <c r="J20" s="58">
        <f t="shared" si="6"/>
        <v>88.58</v>
      </c>
      <c r="K20" s="57">
        <f t="shared" si="7"/>
        <v>3247.3449666666666</v>
      </c>
      <c r="L20" s="55">
        <f t="shared" si="1"/>
        <v>68.156218082191785</v>
      </c>
      <c r="M20" s="55">
        <f t="shared" si="2"/>
        <v>35.69358904109589</v>
      </c>
      <c r="N20" s="55">
        <f t="shared" si="8"/>
        <v>2.912219178082192</v>
      </c>
      <c r="O20" s="56">
        <f t="shared" si="9"/>
        <v>106.76202630136987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25509.486199999999</v>
      </c>
      <c r="E21" s="59">
        <f t="shared" si="3"/>
        <v>13028.16</v>
      </c>
      <c r="F21" s="54">
        <f>IF($F$9="A",Data!$N$6,IF($F$9="B",Data!$N$7,IF($F$9="C",Data!$N$8,IF($F$9="D",Data!$N$9,0))))</f>
        <v>1062.96</v>
      </c>
      <c r="G21" s="57">
        <f t="shared" si="4"/>
        <v>39600.606200000002</v>
      </c>
      <c r="H21" s="58">
        <f t="shared" si="0"/>
        <v>2125.7905166666665</v>
      </c>
      <c r="I21" s="58">
        <f t="shared" si="5"/>
        <v>1085.68</v>
      </c>
      <c r="J21" s="58">
        <f t="shared" si="6"/>
        <v>88.58</v>
      </c>
      <c r="K21" s="57">
        <f t="shared" si="7"/>
        <v>3300.0505166666662</v>
      </c>
      <c r="L21" s="55">
        <f t="shared" si="1"/>
        <v>69.88900328767123</v>
      </c>
      <c r="M21" s="55">
        <f t="shared" si="2"/>
        <v>35.69358904109589</v>
      </c>
      <c r="N21" s="55">
        <f t="shared" si="8"/>
        <v>2.912219178082192</v>
      </c>
      <c r="O21" s="56">
        <f t="shared" si="9"/>
        <v>108.49481150684932</v>
      </c>
    </row>
    <row r="22" spans="1:15" ht="14.1" customHeight="1" x14ac:dyDescent="0.2">
      <c r="A22" s="11"/>
      <c r="B22" s="11"/>
      <c r="C22" s="11">
        <v>8</v>
      </c>
      <c r="D22" s="59">
        <f t="shared" si="10"/>
        <v>26141.952799999999</v>
      </c>
      <c r="E22" s="59">
        <f t="shared" si="3"/>
        <v>13028.16</v>
      </c>
      <c r="F22" s="54">
        <f>IF($F$9="A",Data!$N$6,IF($F$9="B",Data!$N$7,IF($F$9="C",Data!$N$8,IF($F$9="D",Data!$N$9,0))))</f>
        <v>1062.96</v>
      </c>
      <c r="G22" s="57">
        <f t="shared" si="4"/>
        <v>40233.072800000002</v>
      </c>
      <c r="H22" s="58">
        <f t="shared" si="0"/>
        <v>2178.4960666666666</v>
      </c>
      <c r="I22" s="58">
        <f t="shared" si="5"/>
        <v>1085.68</v>
      </c>
      <c r="J22" s="58">
        <f t="shared" si="6"/>
        <v>88.58</v>
      </c>
      <c r="K22" s="57">
        <f t="shared" si="7"/>
        <v>3352.7560666666668</v>
      </c>
      <c r="L22" s="55">
        <f t="shared" si="1"/>
        <v>71.621788493150689</v>
      </c>
      <c r="M22" s="55">
        <f t="shared" si="2"/>
        <v>35.69358904109589</v>
      </c>
      <c r="N22" s="55">
        <f t="shared" si="8"/>
        <v>2.912219178082192</v>
      </c>
      <c r="O22" s="56">
        <f t="shared" si="9"/>
        <v>110.22759671232878</v>
      </c>
    </row>
    <row r="23" spans="1:15" ht="14.1" customHeight="1" x14ac:dyDescent="0.2">
      <c r="A23" s="11"/>
      <c r="B23" s="11"/>
      <c r="C23" s="11">
        <v>9</v>
      </c>
      <c r="D23" s="59">
        <f t="shared" si="10"/>
        <v>26774.419399999999</v>
      </c>
      <c r="E23" s="59">
        <f t="shared" si="3"/>
        <v>13028.16</v>
      </c>
      <c r="F23" s="54">
        <f>IF($F$9="A",Data!$N$6,IF($F$9="B",Data!$N$7,IF($F$9="C",Data!$N$8,IF($F$9="D",Data!$N$9,0))))</f>
        <v>1062.96</v>
      </c>
      <c r="G23" s="57">
        <f t="shared" si="4"/>
        <v>40865.539400000001</v>
      </c>
      <c r="H23" s="58">
        <f t="shared" si="0"/>
        <v>2231.2016166666667</v>
      </c>
      <c r="I23" s="58">
        <f t="shared" si="5"/>
        <v>1085.68</v>
      </c>
      <c r="J23" s="58">
        <f t="shared" si="6"/>
        <v>88.58</v>
      </c>
      <c r="K23" s="57">
        <f t="shared" si="7"/>
        <v>3405.4616166666665</v>
      </c>
      <c r="L23" s="55">
        <f t="shared" si="1"/>
        <v>73.354573698630134</v>
      </c>
      <c r="M23" s="55">
        <f t="shared" si="2"/>
        <v>35.69358904109589</v>
      </c>
      <c r="N23" s="55">
        <f t="shared" si="8"/>
        <v>2.912219178082192</v>
      </c>
      <c r="O23" s="56">
        <f t="shared" si="9"/>
        <v>111.96038191780822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27406.885999999999</v>
      </c>
      <c r="E24" s="59">
        <f t="shared" si="3"/>
        <v>13028.16</v>
      </c>
      <c r="F24" s="54">
        <f>IF($F$9="A",Data!$N$6,IF($F$9="B",Data!$N$7,IF($F$9="C",Data!$N$8,IF($F$9="D",Data!$N$9,0))))</f>
        <v>1062.96</v>
      </c>
      <c r="G24" s="57">
        <f t="shared" si="4"/>
        <v>41498.006000000001</v>
      </c>
      <c r="H24" s="58">
        <f t="shared" si="0"/>
        <v>2283.9071666666664</v>
      </c>
      <c r="I24" s="58">
        <f t="shared" si="5"/>
        <v>1085.68</v>
      </c>
      <c r="J24" s="58">
        <f t="shared" si="6"/>
        <v>88.58</v>
      </c>
      <c r="K24" s="57">
        <f t="shared" si="7"/>
        <v>3458.1671666666662</v>
      </c>
      <c r="L24" s="55">
        <f t="shared" si="1"/>
        <v>75.087358904109578</v>
      </c>
      <c r="M24" s="55">
        <f t="shared" si="2"/>
        <v>35.69358904109589</v>
      </c>
      <c r="N24" s="55">
        <f t="shared" si="8"/>
        <v>2.912219178082192</v>
      </c>
      <c r="O24" s="56">
        <f t="shared" si="9"/>
        <v>113.69316712328767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28039.352600000002</v>
      </c>
      <c r="E25" s="59">
        <f t="shared" si="3"/>
        <v>13028.16</v>
      </c>
      <c r="F25" s="54">
        <f>IF($F$9="A",Data!$N$6,IF($F$9="B",Data!$N$7,IF($F$9="C",Data!$N$8,IF($F$9="D",Data!$N$9,0))))</f>
        <v>1062.96</v>
      </c>
      <c r="G25" s="57">
        <f t="shared" si="4"/>
        <v>42130.472600000001</v>
      </c>
      <c r="H25" s="58">
        <f t="shared" si="0"/>
        <v>2336.612716666667</v>
      </c>
      <c r="I25" s="58">
        <f t="shared" si="5"/>
        <v>1085.68</v>
      </c>
      <c r="J25" s="58">
        <f t="shared" si="6"/>
        <v>88.58</v>
      </c>
      <c r="K25" s="57">
        <f t="shared" si="7"/>
        <v>3510.8727166666667</v>
      </c>
      <c r="L25" s="55">
        <f t="shared" si="1"/>
        <v>76.820144109589052</v>
      </c>
      <c r="M25" s="55">
        <f t="shared" si="2"/>
        <v>35.69358904109589</v>
      </c>
      <c r="N25" s="55">
        <f t="shared" si="8"/>
        <v>2.912219178082192</v>
      </c>
      <c r="O25" s="56">
        <f t="shared" si="9"/>
        <v>115.42595232876714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28671.819200000002</v>
      </c>
      <c r="E26" s="59">
        <f t="shared" si="3"/>
        <v>13028.16</v>
      </c>
      <c r="F26" s="54">
        <f>IF($F$9="A",Data!$N$6,IF($F$9="B",Data!$N$7,IF($F$9="C",Data!$N$8,IF($F$9="D",Data!$N$9,0))))</f>
        <v>1062.96</v>
      </c>
      <c r="G26" s="57">
        <f t="shared" si="4"/>
        <v>42762.939200000001</v>
      </c>
      <c r="H26" s="58">
        <f t="shared" si="0"/>
        <v>2389.3182666666667</v>
      </c>
      <c r="I26" s="58">
        <f t="shared" si="5"/>
        <v>1085.68</v>
      </c>
      <c r="J26" s="58">
        <f t="shared" si="6"/>
        <v>88.58</v>
      </c>
      <c r="K26" s="57">
        <f t="shared" si="7"/>
        <v>3563.5782666666664</v>
      </c>
      <c r="L26" s="55">
        <f t="shared" si="1"/>
        <v>78.552929315068496</v>
      </c>
      <c r="M26" s="55">
        <f t="shared" si="2"/>
        <v>35.69358904109589</v>
      </c>
      <c r="N26" s="55">
        <f t="shared" si="8"/>
        <v>2.912219178082192</v>
      </c>
      <c r="O26" s="56">
        <f t="shared" si="9"/>
        <v>117.15873753424658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29304.285800000001</v>
      </c>
      <c r="E27" s="59">
        <f t="shared" si="3"/>
        <v>13028.16</v>
      </c>
      <c r="F27" s="54">
        <f>IF($F$9="A",Data!$N$6,IF($F$9="B",Data!$N$7,IF($F$9="C",Data!$N$8,IF($F$9="D",Data!$N$9,0))))</f>
        <v>1062.96</v>
      </c>
      <c r="G27" s="57">
        <f t="shared" si="4"/>
        <v>43395.4058</v>
      </c>
      <c r="H27" s="58">
        <f t="shared" si="0"/>
        <v>2442.0238166666668</v>
      </c>
      <c r="I27" s="58">
        <f t="shared" si="5"/>
        <v>1085.68</v>
      </c>
      <c r="J27" s="58">
        <f t="shared" si="6"/>
        <v>88.58</v>
      </c>
      <c r="K27" s="57">
        <f t="shared" si="7"/>
        <v>3616.283816666667</v>
      </c>
      <c r="L27" s="55">
        <f t="shared" si="1"/>
        <v>80.285714520547955</v>
      </c>
      <c r="M27" s="55">
        <f t="shared" si="2"/>
        <v>35.69358904109589</v>
      </c>
      <c r="N27" s="55">
        <f t="shared" si="8"/>
        <v>2.912219178082192</v>
      </c>
      <c r="O27" s="56">
        <f t="shared" si="9"/>
        <v>118.89152273972604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29936.752400000001</v>
      </c>
      <c r="E28" s="59">
        <f t="shared" si="3"/>
        <v>13028.16</v>
      </c>
      <c r="F28" s="54">
        <f>IF($F$9="A",Data!$N$6,IF($F$9="B",Data!$N$7,IF($F$9="C",Data!$N$8,IF($F$9="D",Data!$N$9,0))))</f>
        <v>1062.96</v>
      </c>
      <c r="G28" s="57">
        <f t="shared" si="4"/>
        <v>44027.8724</v>
      </c>
      <c r="H28" s="58">
        <f t="shared" si="0"/>
        <v>2494.7293666666669</v>
      </c>
      <c r="I28" s="58">
        <f t="shared" si="5"/>
        <v>1085.68</v>
      </c>
      <c r="J28" s="58">
        <f t="shared" si="6"/>
        <v>88.58</v>
      </c>
      <c r="K28" s="57">
        <f t="shared" si="7"/>
        <v>3668.9893666666667</v>
      </c>
      <c r="L28" s="55">
        <f t="shared" si="1"/>
        <v>82.0184997260274</v>
      </c>
      <c r="M28" s="55">
        <f t="shared" si="2"/>
        <v>35.69358904109589</v>
      </c>
      <c r="N28" s="55">
        <f t="shared" si="8"/>
        <v>2.912219178082192</v>
      </c>
      <c r="O28" s="56">
        <f t="shared" si="9"/>
        <v>120.62430794520549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30569.219000000001</v>
      </c>
      <c r="E29" s="59">
        <f t="shared" si="3"/>
        <v>13028.16</v>
      </c>
      <c r="F29" s="54">
        <f>IF($F$9="A",Data!$N$6,IF($F$9="B",Data!$N$7,IF($F$9="C",Data!$N$8,IF($F$9="D",Data!$N$9,0))))</f>
        <v>1062.96</v>
      </c>
      <c r="G29" s="57">
        <f t="shared" si="4"/>
        <v>44660.339</v>
      </c>
      <c r="H29" s="58">
        <f t="shared" si="0"/>
        <v>2547.4349166666666</v>
      </c>
      <c r="I29" s="58">
        <f t="shared" si="5"/>
        <v>1085.68</v>
      </c>
      <c r="J29" s="58">
        <f t="shared" si="6"/>
        <v>88.58</v>
      </c>
      <c r="K29" s="57">
        <f t="shared" si="7"/>
        <v>3721.6949166666664</v>
      </c>
      <c r="L29" s="55">
        <f t="shared" si="1"/>
        <v>83.751284931506845</v>
      </c>
      <c r="M29" s="55">
        <f t="shared" si="2"/>
        <v>35.69358904109589</v>
      </c>
      <c r="N29" s="55">
        <f t="shared" si="8"/>
        <v>2.912219178082192</v>
      </c>
      <c r="O29" s="56">
        <f t="shared" si="9"/>
        <v>122.35709315068493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31201.685600000001</v>
      </c>
      <c r="E30" s="59">
        <f t="shared" si="3"/>
        <v>13028.16</v>
      </c>
      <c r="F30" s="54">
        <f>IF($F$9="A",Data!$N$6,IF($F$9="B",Data!$N$7,IF($F$9="C",Data!$N$8,IF($F$9="D",Data!$N$9,0))))</f>
        <v>1062.96</v>
      </c>
      <c r="G30" s="57">
        <f t="shared" si="4"/>
        <v>45292.8056</v>
      </c>
      <c r="H30" s="58">
        <f t="shared" si="0"/>
        <v>2600.1404666666667</v>
      </c>
      <c r="I30" s="58">
        <f t="shared" si="5"/>
        <v>1085.68</v>
      </c>
      <c r="J30" s="58">
        <f t="shared" si="6"/>
        <v>88.58</v>
      </c>
      <c r="K30" s="57">
        <f t="shared" si="7"/>
        <v>3774.4004666666669</v>
      </c>
      <c r="L30" s="55">
        <f t="shared" si="1"/>
        <v>85.484070136986304</v>
      </c>
      <c r="M30" s="55">
        <f t="shared" si="2"/>
        <v>35.69358904109589</v>
      </c>
      <c r="N30" s="55">
        <f t="shared" si="8"/>
        <v>2.912219178082192</v>
      </c>
      <c r="O30" s="56">
        <f t="shared" si="9"/>
        <v>124.08987835616439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31834.1522</v>
      </c>
      <c r="E31" s="59">
        <f t="shared" si="3"/>
        <v>13028.16</v>
      </c>
      <c r="F31" s="54">
        <f>IF($F$9="A",Data!$N$6,IF($F$9="B",Data!$N$7,IF($F$9="C",Data!$N$8,IF($F$9="D",Data!$N$9,0))))</f>
        <v>1062.96</v>
      </c>
      <c r="G31" s="57">
        <f t="shared" si="4"/>
        <v>45925.272199999999</v>
      </c>
      <c r="H31" s="58">
        <f t="shared" si="0"/>
        <v>2652.8460166666669</v>
      </c>
      <c r="I31" s="58">
        <f t="shared" si="5"/>
        <v>1085.68</v>
      </c>
      <c r="J31" s="58">
        <f t="shared" si="6"/>
        <v>88.58</v>
      </c>
      <c r="K31" s="57">
        <f t="shared" si="7"/>
        <v>3827.1060166666666</v>
      </c>
      <c r="L31" s="55">
        <f t="shared" si="1"/>
        <v>87.216855342465749</v>
      </c>
      <c r="M31" s="55">
        <f t="shared" si="2"/>
        <v>35.69358904109589</v>
      </c>
      <c r="N31" s="55">
        <f t="shared" si="8"/>
        <v>2.912219178082192</v>
      </c>
      <c r="O31" s="56">
        <f t="shared" si="9"/>
        <v>125.82266356164384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32466.6188</v>
      </c>
      <c r="E32" s="59">
        <f t="shared" si="3"/>
        <v>13028.16</v>
      </c>
      <c r="F32" s="54">
        <f>IF($F$9="A",Data!$N$6,IF($F$9="B",Data!$N$7,IF($F$9="C",Data!$N$8,IF($F$9="D",Data!$N$9,0))))</f>
        <v>1062.96</v>
      </c>
      <c r="G32" s="57">
        <f t="shared" si="4"/>
        <v>46557.738799999999</v>
      </c>
      <c r="H32" s="58">
        <f t="shared" si="0"/>
        <v>2705.5515666666665</v>
      </c>
      <c r="I32" s="58">
        <f t="shared" si="5"/>
        <v>1085.68</v>
      </c>
      <c r="J32" s="58">
        <f t="shared" si="6"/>
        <v>88.58</v>
      </c>
      <c r="K32" s="57">
        <f t="shared" si="7"/>
        <v>3879.8115666666663</v>
      </c>
      <c r="L32" s="55">
        <f t="shared" si="1"/>
        <v>88.949640547945208</v>
      </c>
      <c r="M32" s="55">
        <f t="shared" si="2"/>
        <v>35.69358904109589</v>
      </c>
      <c r="N32" s="55">
        <f t="shared" si="8"/>
        <v>2.912219178082192</v>
      </c>
      <c r="O32" s="56">
        <f t="shared" si="9"/>
        <v>127.55544876712329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33099.085399999996</v>
      </c>
      <c r="E33" s="59">
        <f t="shared" si="3"/>
        <v>13028.16</v>
      </c>
      <c r="F33" s="54">
        <f>IF($F$9="A",Data!$N$6,IF($F$9="B",Data!$N$7,IF($F$9="C",Data!$N$8,IF($F$9="D",Data!$N$9,0))))</f>
        <v>1062.96</v>
      </c>
      <c r="G33" s="57">
        <f t="shared" si="4"/>
        <v>47190.205399999999</v>
      </c>
      <c r="H33" s="58">
        <f t="shared" si="0"/>
        <v>2758.2571166666662</v>
      </c>
      <c r="I33" s="58">
        <f t="shared" si="5"/>
        <v>1085.68</v>
      </c>
      <c r="J33" s="58">
        <f t="shared" si="6"/>
        <v>88.58</v>
      </c>
      <c r="K33" s="57">
        <f t="shared" si="7"/>
        <v>3932.517116666666</v>
      </c>
      <c r="L33" s="55">
        <f t="shared" si="1"/>
        <v>90.682425753424653</v>
      </c>
      <c r="M33" s="55">
        <f t="shared" si="2"/>
        <v>35.69358904109589</v>
      </c>
      <c r="N33" s="55">
        <f t="shared" si="8"/>
        <v>2.912219178082192</v>
      </c>
      <c r="O33" s="56">
        <f t="shared" si="9"/>
        <v>129.28823397260274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33731.551999999996</v>
      </c>
      <c r="E34" s="59">
        <f t="shared" si="3"/>
        <v>13028.16</v>
      </c>
      <c r="F34" s="54">
        <f>IF($F$9="A",Data!$N$6,IF($F$9="B",Data!$N$7,IF($F$9="C",Data!$N$8,IF($F$9="D",Data!$N$9,0))))</f>
        <v>1062.96</v>
      </c>
      <c r="G34" s="57">
        <f t="shared" si="4"/>
        <v>47822.671999999999</v>
      </c>
      <c r="H34" s="58">
        <f t="shared" si="0"/>
        <v>2810.9626666666663</v>
      </c>
      <c r="I34" s="58">
        <f t="shared" si="5"/>
        <v>1085.68</v>
      </c>
      <c r="J34" s="58">
        <f t="shared" si="6"/>
        <v>88.58</v>
      </c>
      <c r="K34" s="57">
        <f t="shared" si="7"/>
        <v>3985.2226666666666</v>
      </c>
      <c r="L34" s="55">
        <f t="shared" si="1"/>
        <v>92.415210958904098</v>
      </c>
      <c r="M34" s="55">
        <f t="shared" si="2"/>
        <v>35.69358904109589</v>
      </c>
      <c r="N34" s="55">
        <f t="shared" si="8"/>
        <v>2.912219178082192</v>
      </c>
      <c r="O34" s="56">
        <f t="shared" si="9"/>
        <v>131.02101917808216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34364.018600000003</v>
      </c>
      <c r="E35" s="59">
        <f t="shared" si="3"/>
        <v>13028.16</v>
      </c>
      <c r="F35" s="54">
        <f>IF($F$9="A",Data!$N$6,IF($F$9="B",Data!$N$7,IF($F$9="C",Data!$N$8,IF($F$9="D",Data!$N$9,0))))</f>
        <v>1062.96</v>
      </c>
      <c r="G35" s="57">
        <f t="shared" si="4"/>
        <v>48455.138599999998</v>
      </c>
      <c r="H35" s="58">
        <f t="shared" si="0"/>
        <v>2863.6682166666669</v>
      </c>
      <c r="I35" s="58">
        <f t="shared" si="5"/>
        <v>1085.68</v>
      </c>
      <c r="J35" s="58">
        <f t="shared" si="6"/>
        <v>88.58</v>
      </c>
      <c r="K35" s="57">
        <f t="shared" si="7"/>
        <v>4037.9282166666671</v>
      </c>
      <c r="L35" s="55">
        <f t="shared" si="1"/>
        <v>94.147996164383571</v>
      </c>
      <c r="M35" s="55">
        <f t="shared" si="2"/>
        <v>35.69358904109589</v>
      </c>
      <c r="N35" s="55">
        <f t="shared" si="8"/>
        <v>2.912219178082192</v>
      </c>
      <c r="O35" s="56">
        <f t="shared" si="9"/>
        <v>132.75380438356166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34996.485200000003</v>
      </c>
      <c r="E36" s="59">
        <f t="shared" si="3"/>
        <v>13028.16</v>
      </c>
      <c r="F36" s="54">
        <f>IF($F$9="A",Data!$N$6,IF($F$9="B",Data!$N$7,IF($F$9="C",Data!$N$8,IF($F$9="D",Data!$N$9,0))))</f>
        <v>1062.96</v>
      </c>
      <c r="G36" s="57">
        <f t="shared" si="4"/>
        <v>49087.605199999998</v>
      </c>
      <c r="H36" s="58">
        <f t="shared" si="0"/>
        <v>2916.3737666666671</v>
      </c>
      <c r="I36" s="58">
        <f t="shared" si="5"/>
        <v>1085.68</v>
      </c>
      <c r="J36" s="58">
        <f t="shared" si="6"/>
        <v>88.58</v>
      </c>
      <c r="K36" s="57">
        <f t="shared" si="7"/>
        <v>4090.6337666666668</v>
      </c>
      <c r="L36" s="55">
        <f t="shared" si="1"/>
        <v>95.880781369863016</v>
      </c>
      <c r="M36" s="55">
        <f t="shared" si="2"/>
        <v>35.69358904109589</v>
      </c>
      <c r="N36" s="55">
        <f t="shared" si="8"/>
        <v>2.912219178082192</v>
      </c>
      <c r="O36" s="56">
        <f t="shared" si="9"/>
        <v>134.4865895890411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35628.951800000003</v>
      </c>
      <c r="E37" s="59">
        <f t="shared" si="3"/>
        <v>13028.16</v>
      </c>
      <c r="F37" s="54">
        <f>IF($F$9="A",Data!$N$6,IF($F$9="B",Data!$N$7,IF($F$9="C",Data!$N$8,IF($F$9="D",Data!$N$9,0))))</f>
        <v>1062.96</v>
      </c>
      <c r="G37" s="57">
        <f t="shared" si="4"/>
        <v>49720.071799999998</v>
      </c>
      <c r="H37" s="58">
        <f t="shared" si="0"/>
        <v>2969.0793166666667</v>
      </c>
      <c r="I37" s="58">
        <f t="shared" si="5"/>
        <v>1085.68</v>
      </c>
      <c r="J37" s="58">
        <f t="shared" si="6"/>
        <v>88.58</v>
      </c>
      <c r="K37" s="57">
        <f t="shared" si="7"/>
        <v>4143.3393166666665</v>
      </c>
      <c r="L37" s="55">
        <f t="shared" si="1"/>
        <v>97.613566575342475</v>
      </c>
      <c r="M37" s="55">
        <f t="shared" si="2"/>
        <v>35.69358904109589</v>
      </c>
      <c r="N37" s="55">
        <f t="shared" si="8"/>
        <v>2.912219178082192</v>
      </c>
      <c r="O37" s="56">
        <f>SUM(L37:N37)</f>
        <v>136.21937479452055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36261.418400000002</v>
      </c>
      <c r="E38" s="59">
        <f t="shared" si="3"/>
        <v>13028.16</v>
      </c>
      <c r="F38" s="54">
        <f>IF($F$9="A",Data!$N$6,IF($F$9="B",Data!$N$7,IF($F$9="C",Data!$N$8,IF($F$9="D",Data!$N$9,0))))</f>
        <v>1062.96</v>
      </c>
      <c r="G38" s="57">
        <f t="shared" si="4"/>
        <v>50352.538399999998</v>
      </c>
      <c r="H38" s="58">
        <f t="shared" si="0"/>
        <v>3021.7848666666669</v>
      </c>
      <c r="I38" s="58">
        <f t="shared" si="5"/>
        <v>1085.68</v>
      </c>
      <c r="J38" s="58">
        <f t="shared" si="6"/>
        <v>88.58</v>
      </c>
      <c r="K38" s="57">
        <f t="shared" si="7"/>
        <v>4196.0448666666671</v>
      </c>
      <c r="L38" s="55">
        <f t="shared" si="1"/>
        <v>99.346351780821919</v>
      </c>
      <c r="M38" s="55">
        <f t="shared" si="2"/>
        <v>35.69358904109589</v>
      </c>
      <c r="N38" s="55">
        <f t="shared" si="8"/>
        <v>2.912219178082192</v>
      </c>
      <c r="O38" s="56">
        <f t="shared" si="9"/>
        <v>137.95215999999999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36893.885000000002</v>
      </c>
      <c r="E39" s="59">
        <f t="shared" si="3"/>
        <v>13028.16</v>
      </c>
      <c r="F39" s="54">
        <f>IF($F$9="A",Data!$N$6,IF($F$9="B",Data!$N$7,IF($F$9="C",Data!$N$8,IF($F$9="D",Data!$N$9,0))))</f>
        <v>1062.96</v>
      </c>
      <c r="G39" s="57">
        <f t="shared" si="4"/>
        <v>50985.004999999997</v>
      </c>
      <c r="H39" s="58">
        <f t="shared" si="0"/>
        <v>3074.490416666667</v>
      </c>
      <c r="I39" s="58">
        <f t="shared" si="5"/>
        <v>1085.68</v>
      </c>
      <c r="J39" s="58">
        <f t="shared" si="6"/>
        <v>88.58</v>
      </c>
      <c r="K39" s="57">
        <f t="shared" si="7"/>
        <v>4248.7504166666668</v>
      </c>
      <c r="L39" s="55">
        <f t="shared" si="1"/>
        <v>101.07913698630138</v>
      </c>
      <c r="M39" s="55">
        <f t="shared" si="2"/>
        <v>35.69358904109589</v>
      </c>
      <c r="N39" s="55">
        <f t="shared" si="8"/>
        <v>2.912219178082192</v>
      </c>
      <c r="O39" s="56">
        <f t="shared" si="9"/>
        <v>139.68494520547944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37526.351600000002</v>
      </c>
      <c r="E40" s="59">
        <f t="shared" si="3"/>
        <v>13028.16</v>
      </c>
      <c r="F40" s="54">
        <f>IF($F$9="A",Data!$N$6,IF($F$9="B",Data!$N$7,IF($F$9="C",Data!$N$8,IF($F$9="D",Data!$N$9,0))))</f>
        <v>1062.96</v>
      </c>
      <c r="G40" s="57">
        <f t="shared" si="4"/>
        <v>51617.471599999997</v>
      </c>
      <c r="H40" s="58">
        <f t="shared" si="0"/>
        <v>3127.1959666666667</v>
      </c>
      <c r="I40" s="58">
        <f t="shared" si="5"/>
        <v>1085.68</v>
      </c>
      <c r="J40" s="58">
        <f t="shared" si="6"/>
        <v>88.58</v>
      </c>
      <c r="K40" s="57">
        <f t="shared" si="7"/>
        <v>4301.4559666666664</v>
      </c>
      <c r="L40" s="55">
        <f t="shared" si="1"/>
        <v>102.81192219178082</v>
      </c>
      <c r="M40" s="55">
        <f t="shared" si="2"/>
        <v>35.69358904109589</v>
      </c>
      <c r="N40" s="55">
        <f t="shared" si="8"/>
        <v>2.912219178082192</v>
      </c>
      <c r="O40" s="56">
        <f t="shared" si="9"/>
        <v>141.41773041095888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38158.818200000002</v>
      </c>
      <c r="E41" s="59">
        <f t="shared" si="3"/>
        <v>13028.16</v>
      </c>
      <c r="F41" s="54">
        <f>IF($F$9="A",Data!$N$6,IF($F$9="B",Data!$N$7,IF($F$9="C",Data!$N$8,IF($F$9="D",Data!$N$9,0))))</f>
        <v>1062.96</v>
      </c>
      <c r="G41" s="57">
        <f t="shared" si="4"/>
        <v>52249.938199999997</v>
      </c>
      <c r="H41" s="58">
        <f t="shared" si="0"/>
        <v>3179.9015166666668</v>
      </c>
      <c r="I41" s="58">
        <f t="shared" si="5"/>
        <v>1085.68</v>
      </c>
      <c r="J41" s="58">
        <f t="shared" si="6"/>
        <v>88.58</v>
      </c>
      <c r="K41" s="57">
        <f t="shared" si="7"/>
        <v>4354.161516666667</v>
      </c>
      <c r="L41" s="55">
        <f t="shared" si="1"/>
        <v>104.54470739726028</v>
      </c>
      <c r="M41" s="55">
        <f t="shared" si="2"/>
        <v>35.69358904109589</v>
      </c>
      <c r="N41" s="55">
        <f t="shared" si="8"/>
        <v>2.912219178082192</v>
      </c>
      <c r="O41" s="56">
        <f t="shared" si="9"/>
        <v>143.15051561643835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38791.284800000001</v>
      </c>
      <c r="E42" s="59">
        <f t="shared" si="3"/>
        <v>13028.16</v>
      </c>
      <c r="F42" s="54">
        <f>IF($F$9="A",Data!$N$6,IF($F$9="B",Data!$N$7,IF($F$9="C",Data!$N$8,IF($F$9="D",Data!$N$9,0))))</f>
        <v>1062.96</v>
      </c>
      <c r="G42" s="57">
        <f t="shared" si="4"/>
        <v>52882.404799999997</v>
      </c>
      <c r="H42" s="58">
        <f t="shared" si="0"/>
        <v>3232.6070666666669</v>
      </c>
      <c r="I42" s="58">
        <f t="shared" si="5"/>
        <v>1085.68</v>
      </c>
      <c r="J42" s="58">
        <f t="shared" si="6"/>
        <v>88.58</v>
      </c>
      <c r="K42" s="57">
        <f t="shared" si="7"/>
        <v>4406.8670666666667</v>
      </c>
      <c r="L42" s="55">
        <f t="shared" si="1"/>
        <v>106.27749260273973</v>
      </c>
      <c r="M42" s="55">
        <f t="shared" si="2"/>
        <v>35.69358904109589</v>
      </c>
      <c r="N42" s="55">
        <f t="shared" si="8"/>
        <v>2.912219178082192</v>
      </c>
      <c r="O42" s="56">
        <f t="shared" si="9"/>
        <v>144.8833008219178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39423.751400000001</v>
      </c>
      <c r="E43" s="59">
        <f t="shared" si="3"/>
        <v>13028.16</v>
      </c>
      <c r="F43" s="54">
        <f>IF($F$9="A",Data!$N$6,IF($F$9="B",Data!$N$7,IF($F$9="C",Data!$N$8,IF($F$9="D",Data!$N$9,0))))</f>
        <v>1062.96</v>
      </c>
      <c r="G43" s="57">
        <f t="shared" si="4"/>
        <v>53514.871399999996</v>
      </c>
      <c r="H43" s="58">
        <f t="shared" si="0"/>
        <v>3285.3126166666666</v>
      </c>
      <c r="I43" s="58">
        <f t="shared" si="5"/>
        <v>1085.68</v>
      </c>
      <c r="J43" s="58">
        <f t="shared" si="6"/>
        <v>88.58</v>
      </c>
      <c r="K43" s="57">
        <f t="shared" si="7"/>
        <v>4459.5726166666664</v>
      </c>
      <c r="L43" s="55">
        <f t="shared" si="1"/>
        <v>108.01027780821919</v>
      </c>
      <c r="M43" s="55">
        <f t="shared" si="2"/>
        <v>35.69358904109589</v>
      </c>
      <c r="N43" s="55">
        <f t="shared" si="8"/>
        <v>2.912219178082192</v>
      </c>
      <c r="O43" s="56">
        <f t="shared" si="9"/>
        <v>146.61608602739727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40056.218000000001</v>
      </c>
      <c r="E44" s="59">
        <f t="shared" si="3"/>
        <v>13028.16</v>
      </c>
      <c r="F44" s="54">
        <f>IF($F$9="A",Data!$N$6,IF($F$9="B",Data!$N$7,IF($F$9="C",Data!$N$8,IF($F$9="D",Data!$N$9,0))))</f>
        <v>1062.96</v>
      </c>
      <c r="G44" s="57">
        <f t="shared" si="4"/>
        <v>54147.337999999996</v>
      </c>
      <c r="H44" s="58">
        <f t="shared" si="0"/>
        <v>3338.0181666666667</v>
      </c>
      <c r="I44" s="58">
        <f t="shared" si="5"/>
        <v>1085.68</v>
      </c>
      <c r="J44" s="58">
        <f t="shared" si="6"/>
        <v>88.58</v>
      </c>
      <c r="K44" s="57">
        <f t="shared" si="7"/>
        <v>4512.2781666666669</v>
      </c>
      <c r="L44" s="55">
        <f t="shared" si="1"/>
        <v>109.74306301369863</v>
      </c>
      <c r="M44" s="55">
        <f t="shared" si="2"/>
        <v>35.69358904109589</v>
      </c>
      <c r="N44" s="55">
        <f t="shared" si="8"/>
        <v>2.912219178082192</v>
      </c>
      <c r="O44" s="56">
        <f t="shared" si="9"/>
        <v>148.34887123287672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40688.684600000001</v>
      </c>
      <c r="E45" s="59">
        <f t="shared" si="3"/>
        <v>13028.16</v>
      </c>
      <c r="F45" s="54">
        <f>IF($F$9="A",Data!$N$6,IF($F$9="B",Data!$N$7,IF($F$9="C",Data!$N$8,IF($F$9="D",Data!$N$9,0))))</f>
        <v>1062.96</v>
      </c>
      <c r="G45" s="57">
        <f t="shared" si="4"/>
        <v>54779.804599999996</v>
      </c>
      <c r="H45" s="58">
        <f t="shared" si="0"/>
        <v>3390.7237166666669</v>
      </c>
      <c r="I45" s="58">
        <f t="shared" si="5"/>
        <v>1085.68</v>
      </c>
      <c r="J45" s="58">
        <f t="shared" si="6"/>
        <v>88.58</v>
      </c>
      <c r="K45" s="57">
        <f t="shared" si="7"/>
        <v>4564.9837166666666</v>
      </c>
      <c r="L45" s="55">
        <f t="shared" si="1"/>
        <v>111.47584821917809</v>
      </c>
      <c r="M45" s="55">
        <f t="shared" si="2"/>
        <v>35.69358904109589</v>
      </c>
      <c r="N45" s="55">
        <f t="shared" si="8"/>
        <v>2.912219178082192</v>
      </c>
      <c r="O45" s="56">
        <f>SUM(L45:N45)</f>
        <v>150.08165643835616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41321.1512</v>
      </c>
      <c r="E46" s="59">
        <f t="shared" si="3"/>
        <v>13028.16</v>
      </c>
      <c r="F46" s="54">
        <f>IF($F$9="A",Data!$N$6,IF($F$9="B",Data!$N$7,IF($F$9="C",Data!$N$8,IF($F$9="D",Data!$N$9,0))))</f>
        <v>1062.96</v>
      </c>
      <c r="G46" s="57">
        <f t="shared" si="4"/>
        <v>55412.271199999996</v>
      </c>
      <c r="H46" s="58">
        <f t="shared" si="0"/>
        <v>3443.4292666666665</v>
      </c>
      <c r="I46" s="58">
        <f t="shared" si="5"/>
        <v>1085.68</v>
      </c>
      <c r="J46" s="58">
        <f t="shared" si="6"/>
        <v>88.58</v>
      </c>
      <c r="K46" s="57">
        <f t="shared" si="7"/>
        <v>4617.6892666666663</v>
      </c>
      <c r="L46" s="55">
        <f t="shared" si="1"/>
        <v>113.20863342465753</v>
      </c>
      <c r="M46" s="55">
        <f t="shared" si="2"/>
        <v>35.69358904109589</v>
      </c>
      <c r="N46" s="55">
        <f t="shared" si="8"/>
        <v>2.912219178082192</v>
      </c>
      <c r="O46" s="56">
        <f t="shared" si="9"/>
        <v>151.81444164383561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41953.6178</v>
      </c>
      <c r="E47" s="59">
        <f t="shared" si="3"/>
        <v>13028.16</v>
      </c>
      <c r="F47" s="54">
        <f>IF($F$9="A",Data!$N$6,IF($F$9="B",Data!$N$7,IF($F$9="C",Data!$N$8,IF($F$9="D",Data!$N$9,0))))</f>
        <v>1062.96</v>
      </c>
      <c r="G47" s="57">
        <f t="shared" si="4"/>
        <v>56044.737799999995</v>
      </c>
      <c r="H47" s="58">
        <f t="shared" si="0"/>
        <v>3496.1348166666667</v>
      </c>
      <c r="I47" s="58">
        <f t="shared" si="5"/>
        <v>1085.68</v>
      </c>
      <c r="J47" s="58">
        <f t="shared" si="6"/>
        <v>88.58</v>
      </c>
      <c r="K47" s="57">
        <f t="shared" si="7"/>
        <v>4670.3948166666669</v>
      </c>
      <c r="L47" s="55">
        <f t="shared" si="1"/>
        <v>114.94141863013698</v>
      </c>
      <c r="M47" s="55">
        <f t="shared" si="2"/>
        <v>35.69358904109589</v>
      </c>
      <c r="N47" s="55">
        <f t="shared" si="8"/>
        <v>2.912219178082192</v>
      </c>
      <c r="O47" s="56">
        <f t="shared" si="9"/>
        <v>153.54722684931505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42586.0844</v>
      </c>
      <c r="E48" s="59">
        <f t="shared" si="3"/>
        <v>13028.16</v>
      </c>
      <c r="F48" s="54">
        <f>IF($F$9="A",Data!$N$6,IF($F$9="B",Data!$N$7,IF($F$9="C",Data!$N$8,IF($F$9="D",Data!$N$9,0))))</f>
        <v>1062.96</v>
      </c>
      <c r="G48" s="57">
        <f t="shared" si="4"/>
        <v>56677.204399999995</v>
      </c>
      <c r="H48" s="58">
        <f t="shared" si="0"/>
        <v>3548.8403666666668</v>
      </c>
      <c r="I48" s="58">
        <f t="shared" si="5"/>
        <v>1085.68</v>
      </c>
      <c r="J48" s="58">
        <f t="shared" si="6"/>
        <v>88.58</v>
      </c>
      <c r="K48" s="57">
        <f t="shared" si="7"/>
        <v>4723.1003666666666</v>
      </c>
      <c r="L48" s="55">
        <f t="shared" si="1"/>
        <v>116.67420383561644</v>
      </c>
      <c r="M48" s="55">
        <f t="shared" si="2"/>
        <v>35.69358904109589</v>
      </c>
      <c r="N48" s="55">
        <f t="shared" si="8"/>
        <v>2.912219178082192</v>
      </c>
      <c r="O48" s="56">
        <f t="shared" si="9"/>
        <v>155.2800120547945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43218.550999999999</v>
      </c>
      <c r="E49" s="59">
        <f t="shared" si="3"/>
        <v>13028.16</v>
      </c>
      <c r="F49" s="54">
        <f>IF($F$9="A",Data!$N$6,IF($F$9="B",Data!$N$7,IF($F$9="C",Data!$N$8,IF($F$9="D",Data!$N$9,0))))</f>
        <v>1062.96</v>
      </c>
      <c r="G49" s="57">
        <f t="shared" si="4"/>
        <v>57309.670999999995</v>
      </c>
      <c r="H49" s="58">
        <f t="shared" si="0"/>
        <v>3601.5459166666665</v>
      </c>
      <c r="I49" s="58">
        <f t="shared" si="5"/>
        <v>1085.68</v>
      </c>
      <c r="J49" s="58">
        <f t="shared" si="6"/>
        <v>88.58</v>
      </c>
      <c r="K49" s="57">
        <f t="shared" si="7"/>
        <v>4775.8059166666662</v>
      </c>
      <c r="L49" s="55">
        <f t="shared" si="1"/>
        <v>118.40698904109588</v>
      </c>
      <c r="M49" s="55">
        <f t="shared" si="2"/>
        <v>35.69358904109589</v>
      </c>
      <c r="N49" s="55">
        <f t="shared" si="8"/>
        <v>2.912219178082192</v>
      </c>
      <c r="O49" s="56">
        <f t="shared" si="9"/>
        <v>157.01279726027394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43851.017599999999</v>
      </c>
      <c r="E50" s="59">
        <f t="shared" si="3"/>
        <v>13028.16</v>
      </c>
      <c r="F50" s="54">
        <f>IF($F$9="A",Data!$N$6,IF($F$9="B",Data!$N$7,IF($F$9="C",Data!$N$8,IF($F$9="D",Data!$N$9,0))))</f>
        <v>1062.96</v>
      </c>
      <c r="G50" s="57">
        <f t="shared" si="4"/>
        <v>57942.137599999995</v>
      </c>
      <c r="H50" s="58">
        <f t="shared" si="0"/>
        <v>3654.2514666666666</v>
      </c>
      <c r="I50" s="58">
        <f t="shared" si="5"/>
        <v>1085.68</v>
      </c>
      <c r="J50" s="58">
        <f t="shared" si="6"/>
        <v>88.58</v>
      </c>
      <c r="K50" s="57">
        <f t="shared" si="7"/>
        <v>4828.5114666666668</v>
      </c>
      <c r="L50" s="55">
        <f t="shared" si="1"/>
        <v>120.13977424657534</v>
      </c>
      <c r="M50" s="55">
        <f t="shared" si="2"/>
        <v>35.69358904109589</v>
      </c>
      <c r="N50" s="55">
        <f t="shared" si="8"/>
        <v>2.912219178082192</v>
      </c>
      <c r="O50" s="56">
        <f t="shared" si="9"/>
        <v>158.74558246575342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44483.484199999999</v>
      </c>
      <c r="E51" s="59">
        <f t="shared" si="3"/>
        <v>13028.16</v>
      </c>
      <c r="F51" s="54">
        <f>IF($F$9="A",Data!$N$6,IF($F$9="B",Data!$N$7,IF($F$9="C",Data!$N$8,IF($F$9="D",Data!$N$9,0))))</f>
        <v>1062.96</v>
      </c>
      <c r="G51" s="57">
        <f t="shared" si="4"/>
        <v>58574.604199999994</v>
      </c>
      <c r="H51" s="58">
        <f t="shared" si="0"/>
        <v>3706.9570166666667</v>
      </c>
      <c r="I51" s="58">
        <f t="shared" si="5"/>
        <v>1085.68</v>
      </c>
      <c r="J51" s="58">
        <f t="shared" si="6"/>
        <v>88.58</v>
      </c>
      <c r="K51" s="57">
        <f t="shared" si="7"/>
        <v>4881.2170166666665</v>
      </c>
      <c r="L51" s="55">
        <f t="shared" si="1"/>
        <v>121.87255945205479</v>
      </c>
      <c r="M51" s="55">
        <f t="shared" si="2"/>
        <v>35.69358904109589</v>
      </c>
      <c r="N51" s="55">
        <f t="shared" si="8"/>
        <v>2.912219178082192</v>
      </c>
      <c r="O51" s="56">
        <f t="shared" si="9"/>
        <v>160.47836767123286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45115.950799999999</v>
      </c>
      <c r="E52" s="59">
        <f t="shared" si="3"/>
        <v>13028.16</v>
      </c>
      <c r="F52" s="54">
        <f>IF($F$9="A",Data!$N$6,IF($F$9="B",Data!$N$7,IF($F$9="C",Data!$N$8,IF($F$9="D",Data!$N$9,0))))</f>
        <v>1062.96</v>
      </c>
      <c r="G52" s="57">
        <f t="shared" si="4"/>
        <v>59207.070799999994</v>
      </c>
      <c r="H52" s="58">
        <f t="shared" si="0"/>
        <v>3759.6625666666664</v>
      </c>
      <c r="I52" s="58">
        <f t="shared" si="5"/>
        <v>1085.68</v>
      </c>
      <c r="J52" s="58">
        <f t="shared" si="6"/>
        <v>88.58</v>
      </c>
      <c r="K52" s="57">
        <f t="shared" si="7"/>
        <v>4933.9225666666662</v>
      </c>
      <c r="L52" s="55">
        <f t="shared" si="1"/>
        <v>123.60534465753425</v>
      </c>
      <c r="M52" s="55">
        <f t="shared" si="2"/>
        <v>35.69358904109589</v>
      </c>
      <c r="N52" s="55">
        <f t="shared" si="8"/>
        <v>2.912219178082192</v>
      </c>
      <c r="O52" s="56">
        <f t="shared" si="9"/>
        <v>162.21115287671233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45748.417399999998</v>
      </c>
      <c r="E53" s="59">
        <f t="shared" si="3"/>
        <v>13028.16</v>
      </c>
      <c r="F53" s="54">
        <f>IF($F$9="A",Data!$N$6,IF($F$9="B",Data!$N$7,IF($F$9="C",Data!$N$8,IF($F$9="D",Data!$N$9,0))))</f>
        <v>1062.96</v>
      </c>
      <c r="G53" s="57">
        <f t="shared" si="4"/>
        <v>59839.537399999994</v>
      </c>
      <c r="H53" s="58">
        <f t="shared" si="0"/>
        <v>3812.3681166666665</v>
      </c>
      <c r="I53" s="58">
        <f t="shared" si="5"/>
        <v>1085.68</v>
      </c>
      <c r="J53" s="58">
        <f t="shared" si="6"/>
        <v>88.58</v>
      </c>
      <c r="K53" s="57">
        <f t="shared" si="7"/>
        <v>4986.6281166666668</v>
      </c>
      <c r="L53" s="55">
        <f t="shared" si="1"/>
        <v>125.33812986301369</v>
      </c>
      <c r="M53" s="55">
        <f t="shared" si="2"/>
        <v>35.69358904109589</v>
      </c>
      <c r="N53" s="55">
        <f t="shared" si="8"/>
        <v>2.912219178082192</v>
      </c>
      <c r="O53" s="56">
        <f>SUM(L53:N53)</f>
        <v>163.94393808219178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46380.883999999998</v>
      </c>
      <c r="E54" s="59">
        <f t="shared" si="3"/>
        <v>13028.16</v>
      </c>
      <c r="F54" s="54">
        <f>IF($F$9="A",Data!$N$6,IF($F$9="B",Data!$N$7,IF($F$9="C",Data!$N$8,IF($F$9="D",Data!$N$9,0))))</f>
        <v>1062.96</v>
      </c>
      <c r="G54" s="57">
        <f t="shared" ref="G54" si="11">SUM(D54:E54)</f>
        <v>59409.043999999994</v>
      </c>
      <c r="H54" s="58">
        <f t="shared" si="0"/>
        <v>3865.0736666666667</v>
      </c>
      <c r="I54" s="58">
        <f t="shared" si="5"/>
        <v>1085.68</v>
      </c>
      <c r="J54" s="58">
        <f t="shared" si="6"/>
        <v>88.58</v>
      </c>
      <c r="K54" s="57">
        <f>SUM(H54:I54)</f>
        <v>4950.7536666666665</v>
      </c>
      <c r="L54" s="55">
        <f>D54/$L$7</f>
        <v>127.07091506849315</v>
      </c>
      <c r="M54" s="55">
        <f t="shared" si="2"/>
        <v>35.69358904109589</v>
      </c>
      <c r="N54" s="55">
        <f>$F$10/$L$7</f>
        <v>2.912219178082192</v>
      </c>
      <c r="O54" s="56">
        <f>SUM(L54:N54)</f>
        <v>165.67672328767122</v>
      </c>
    </row>
    <row r="55" spans="1:15" ht="10.5" customHeight="1" x14ac:dyDescent="0.2"/>
  </sheetData>
  <sheetProtection algorithmName="SHA-512" hashValue="kxxGEER5RXguN+acc6PL7l1FJyHc68KOOUUoG/4oWTr65t5KOHUA3mpXu/lRScEShSdz9IXwirdQkLaLu0p99g==" saltValue="c14bryxgyZYJOz3etoxGeQ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5" orientation="portrait" r:id="rId1"/>
  <headerFooter alignWithMargins="0">
    <oddFooter>&amp;L&amp;8&amp;A&amp;C&amp;Z&amp;F&amp;R&amp;8Version/e &amp;D</oddFooter>
  </headerFooter>
  <customProperties>
    <customPr name="EpmWorksheetKeyString_GU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D2D2F2-CC5A-4203-ADC6-1F97B8451595}">
          <x14:formula1>
            <xm:f>Data!$M$11:$M$15</xm:f>
          </x14:formula1>
          <xm:sqref>F9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99C4-DD46-4DC2-8A03-8CF0354420D8}">
  <sheetPr>
    <tabColor rgb="FFFF66FF"/>
    <pageSetUpPr fitToPage="1"/>
  </sheetPr>
  <dimension ref="A1:O55"/>
  <sheetViews>
    <sheetView zoomScaleNormal="100" workbookViewId="0">
      <selection activeCell="O55" sqref="O55"/>
    </sheetView>
  </sheetViews>
  <sheetFormatPr defaultColWidth="9.109375" defaultRowHeight="10.199999999999999" x14ac:dyDescent="0.2"/>
  <cols>
    <col min="1" max="1" width="8.44140625" style="6" bestFit="1" customWidth="1"/>
    <col min="2" max="2" width="5.44140625" style="7" bestFit="1" customWidth="1"/>
    <col min="3" max="3" width="5.88671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09375" style="6" bestFit="1" customWidth="1"/>
    <col min="10" max="10" width="6.88671875" style="6" customWidth="1"/>
    <col min="11" max="11" width="9" style="6" customWidth="1"/>
    <col min="12" max="12" width="8.109375" style="6" bestFit="1" customWidth="1"/>
    <col min="13" max="13" width="7.44140625" style="6" bestFit="1" customWidth="1"/>
    <col min="14" max="14" width="9.6640625" style="6" customWidth="1"/>
    <col min="15" max="15" width="9.44140625" style="6" customWidth="1"/>
    <col min="16" max="18" width="9.109375" style="6"/>
    <col min="19" max="19" width="4.109375" style="6" customWidth="1"/>
    <col min="20" max="20" width="5.6640625" style="6" bestFit="1" customWidth="1"/>
    <col min="21" max="16384" width="9.10937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9" t="s">
        <v>0</v>
      </c>
      <c r="F2" s="99"/>
      <c r="G2" s="99"/>
      <c r="H2" s="99"/>
      <c r="I2" s="99"/>
      <c r="J2" s="99"/>
      <c r="K2" s="99"/>
      <c r="L2" s="7"/>
      <c r="M2" s="7"/>
      <c r="N2" s="51"/>
      <c r="O2" s="51"/>
    </row>
    <row r="3" spans="1:15" s="18" customFormat="1" ht="17.25" customHeight="1" x14ac:dyDescent="0.25">
      <c r="A3" s="17"/>
      <c r="B3" s="17"/>
      <c r="C3" s="17"/>
      <c r="D3" s="17"/>
      <c r="E3" s="70" t="s">
        <v>32</v>
      </c>
      <c r="F3" s="70"/>
      <c r="G3" s="71">
        <v>44927</v>
      </c>
      <c r="H3" s="70" t="s">
        <v>33</v>
      </c>
      <c r="I3" s="98"/>
      <c r="J3" s="98"/>
      <c r="K3" s="98"/>
      <c r="L3" s="17"/>
      <c r="M3" s="17"/>
      <c r="N3" s="95"/>
      <c r="O3" s="95"/>
    </row>
    <row r="4" spans="1:15" s="18" customFormat="1" ht="18.75" customHeight="1" x14ac:dyDescent="0.25">
      <c r="A4" s="17"/>
      <c r="B4" s="17"/>
      <c r="C4" s="17"/>
      <c r="D4" s="17"/>
      <c r="E4" s="70"/>
      <c r="F4" s="70"/>
      <c r="G4" s="100" t="s">
        <v>60</v>
      </c>
      <c r="H4" s="100"/>
      <c r="I4" s="100"/>
      <c r="J4" s="100"/>
      <c r="K4" s="100"/>
      <c r="L4" s="17"/>
      <c r="M4" s="17"/>
    </row>
    <row r="5" spans="1:15" ht="12" customHeight="1" x14ac:dyDescent="0.2">
      <c r="A5" s="96" t="s">
        <v>34</v>
      </c>
      <c r="B5" s="96"/>
      <c r="C5" s="96"/>
      <c r="D5" s="97" t="s">
        <v>38</v>
      </c>
      <c r="E5" s="7"/>
      <c r="F5" s="7"/>
      <c r="G5" s="100"/>
      <c r="H5" s="100"/>
      <c r="I5" s="100"/>
      <c r="J5" s="100"/>
      <c r="K5" s="100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96"/>
      <c r="B6" s="96"/>
      <c r="C6" s="96"/>
      <c r="D6" s="97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365</v>
      </c>
      <c r="M7" s="49"/>
      <c r="N7" s="12"/>
      <c r="O7" s="12"/>
    </row>
    <row r="8" spans="1:15" s="9" customFormat="1" ht="36" customHeight="1" x14ac:dyDescent="0.25">
      <c r="A8" s="94" t="s">
        <v>1</v>
      </c>
      <c r="B8" s="94" t="s">
        <v>2</v>
      </c>
      <c r="C8" s="94" t="s">
        <v>3</v>
      </c>
      <c r="D8" s="93" t="s">
        <v>6</v>
      </c>
      <c r="E8" s="93"/>
      <c r="F8" s="93"/>
      <c r="G8" s="93"/>
      <c r="H8" s="90" t="str">
        <f>CONCATENATE("MENSILE - MONATLICH  
(",H7," mesi/Monate)")</f>
        <v>MENSILE - MONATLICH  
(12 mesi/Monate)</v>
      </c>
      <c r="I8" s="91"/>
      <c r="J8" s="91"/>
      <c r="K8" s="92"/>
      <c r="L8" s="90" t="str">
        <f>CONCATENATE("GIORNALIERO - TÄGLICH  
(",L7," giorni/Tage)")</f>
        <v>GIORNALIERO - TÄGLICH  
(365 giorni/Tage)</v>
      </c>
      <c r="M8" s="91"/>
      <c r="N8" s="91"/>
      <c r="O8" s="92"/>
    </row>
    <row r="9" spans="1:15" s="10" customFormat="1" ht="27" customHeight="1" x14ac:dyDescent="0.25">
      <c r="A9" s="94"/>
      <c r="B9" s="94"/>
      <c r="C9" s="94"/>
      <c r="D9" s="75" t="s">
        <v>4</v>
      </c>
      <c r="E9" s="75" t="s">
        <v>5</v>
      </c>
      <c r="F9" s="74" t="s">
        <v>55</v>
      </c>
      <c r="G9" s="75" t="s">
        <v>9</v>
      </c>
      <c r="H9" s="75" t="s">
        <v>4</v>
      </c>
      <c r="I9" s="75" t="s">
        <v>5</v>
      </c>
      <c r="J9" s="67" t="str">
        <f>F9</f>
        <v>A</v>
      </c>
      <c r="K9" s="75" t="s">
        <v>9</v>
      </c>
      <c r="L9" s="75" t="s">
        <v>4</v>
      </c>
      <c r="M9" s="75" t="s">
        <v>5</v>
      </c>
      <c r="N9" s="67" t="str">
        <f>F9</f>
        <v>A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v>17041.259999999998</v>
      </c>
      <c r="E10" s="73">
        <v>13136.9</v>
      </c>
      <c r="F10" s="54">
        <f>IF($F$9="A",Data!$N$6,IF($F$9="B",Data!$N$7,IF($F$9="C",Data!$N$8,IF($F$9="D",Data!$N$9,0))))</f>
        <v>1062.96</v>
      </c>
      <c r="G10" s="57">
        <f>SUM(D10:F10)</f>
        <v>31241.119999999995</v>
      </c>
      <c r="H10" s="58">
        <f t="shared" ref="H10:H54" si="0">D10/$H$7</f>
        <v>1420.1049999999998</v>
      </c>
      <c r="I10" s="58">
        <f>E10/$H$7</f>
        <v>1094.7416666666666</v>
      </c>
      <c r="J10" s="58">
        <f>$F$10/12</f>
        <v>88.58</v>
      </c>
      <c r="K10" s="57">
        <f>SUM(H10:J10)</f>
        <v>2603.4266666666663</v>
      </c>
      <c r="L10" s="55">
        <f t="shared" ref="L10:L53" si="1">D10/$L$7</f>
        <v>46.688383561643832</v>
      </c>
      <c r="M10" s="55">
        <f t="shared" ref="M10:M54" si="2">E10/$L$7</f>
        <v>35.991506849315066</v>
      </c>
      <c r="N10" s="55">
        <f>$F$10/$L$7</f>
        <v>2.912219178082192</v>
      </c>
      <c r="O10" s="56">
        <f>SUM(L10:N10)</f>
        <v>85.592109589041101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18063.7356</v>
      </c>
      <c r="E11" s="59">
        <f t="shared" ref="E11:E54" si="3">E10</f>
        <v>13136.9</v>
      </c>
      <c r="F11" s="54">
        <f>IF($F$9="A",Data!$N$6,IF($F$9="B",Data!$N$7,IF($F$9="C",Data!$N$8,IF($F$9="D",Data!$N$9,0))))</f>
        <v>1062.96</v>
      </c>
      <c r="G11" s="57">
        <f t="shared" ref="G11:G53" si="4">SUM(D11:F11)</f>
        <v>32263.595600000001</v>
      </c>
      <c r="H11" s="58">
        <f t="shared" si="0"/>
        <v>1505.3113000000001</v>
      </c>
      <c r="I11" s="58">
        <f t="shared" ref="I11:I54" si="5">E11/$H$7</f>
        <v>1094.7416666666666</v>
      </c>
      <c r="J11" s="58">
        <f t="shared" ref="J11:J54" si="6">$F$10/12</f>
        <v>88.58</v>
      </c>
      <c r="K11" s="57">
        <f t="shared" ref="K11:K53" si="7">SUM(H11:J11)</f>
        <v>2688.6329666666666</v>
      </c>
      <c r="L11" s="55">
        <f t="shared" si="1"/>
        <v>49.489686575342468</v>
      </c>
      <c r="M11" s="55">
        <f t="shared" si="2"/>
        <v>35.991506849315066</v>
      </c>
      <c r="N11" s="55">
        <f t="shared" ref="N11:N53" si="8">$F$10/$L$7</f>
        <v>2.912219178082192</v>
      </c>
      <c r="O11" s="56">
        <f t="shared" ref="O11:O53" si="9">SUM(L11:N11)</f>
        <v>88.39341260273973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19086.211200000002</v>
      </c>
      <c r="E12" s="59">
        <f t="shared" si="3"/>
        <v>13136.9</v>
      </c>
      <c r="F12" s="54">
        <f>IF($F$9="A",Data!$N$6,IF($F$9="B",Data!$N$7,IF($F$9="C",Data!$N$8,IF($F$9="D",Data!$N$9,0))))</f>
        <v>1062.96</v>
      </c>
      <c r="G12" s="57">
        <f t="shared" si="4"/>
        <v>33286.071199999998</v>
      </c>
      <c r="H12" s="58">
        <f t="shared" si="0"/>
        <v>1590.5176000000001</v>
      </c>
      <c r="I12" s="58">
        <f t="shared" si="5"/>
        <v>1094.7416666666666</v>
      </c>
      <c r="J12" s="58">
        <f t="shared" si="6"/>
        <v>88.58</v>
      </c>
      <c r="K12" s="57">
        <f t="shared" si="7"/>
        <v>2773.8392666666668</v>
      </c>
      <c r="L12" s="55">
        <f t="shared" si="1"/>
        <v>52.290989589041104</v>
      </c>
      <c r="M12" s="55">
        <f t="shared" si="2"/>
        <v>35.991506849315066</v>
      </c>
      <c r="N12" s="55">
        <f t="shared" si="8"/>
        <v>2.912219178082192</v>
      </c>
      <c r="O12" s="56">
        <f t="shared" si="9"/>
        <v>91.194715616438359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20108.686799999996</v>
      </c>
      <c r="E13" s="59">
        <f t="shared" si="3"/>
        <v>13136.9</v>
      </c>
      <c r="F13" s="54">
        <f>IF($F$9="A",Data!$N$6,IF($F$9="B",Data!$N$7,IF($F$9="C",Data!$N$8,IF($F$9="D",Data!$N$9,0))))</f>
        <v>1062.96</v>
      </c>
      <c r="G13" s="57">
        <f t="shared" si="4"/>
        <v>34308.546799999996</v>
      </c>
      <c r="H13" s="58">
        <f t="shared" si="0"/>
        <v>1675.7238999999997</v>
      </c>
      <c r="I13" s="58">
        <f t="shared" si="5"/>
        <v>1094.7416666666666</v>
      </c>
      <c r="J13" s="58">
        <f t="shared" si="6"/>
        <v>88.58</v>
      </c>
      <c r="K13" s="57">
        <f t="shared" si="7"/>
        <v>2859.0455666666662</v>
      </c>
      <c r="L13" s="55">
        <f t="shared" si="1"/>
        <v>55.092292602739718</v>
      </c>
      <c r="M13" s="55">
        <f t="shared" si="2"/>
        <v>35.991506849315066</v>
      </c>
      <c r="N13" s="55">
        <f t="shared" si="8"/>
        <v>2.912219178082192</v>
      </c>
      <c r="O13" s="56">
        <f t="shared" si="9"/>
        <v>93.996018630136987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v>22294.2</v>
      </c>
      <c r="E14" s="73">
        <f t="shared" si="3"/>
        <v>13136.9</v>
      </c>
      <c r="F14" s="54">
        <f>IF($F$9="A",Data!$N$6,IF($F$9="B",Data!$N$7,IF($F$9="C",Data!$N$8,IF($F$9="D",Data!$N$9,0))))</f>
        <v>1062.96</v>
      </c>
      <c r="G14" s="57">
        <f t="shared" si="4"/>
        <v>36494.06</v>
      </c>
      <c r="H14" s="58">
        <f t="shared" si="0"/>
        <v>1857.8500000000001</v>
      </c>
      <c r="I14" s="58">
        <f t="shared" si="5"/>
        <v>1094.7416666666666</v>
      </c>
      <c r="J14" s="58">
        <f t="shared" si="6"/>
        <v>88.58</v>
      </c>
      <c r="K14" s="57">
        <f t="shared" si="7"/>
        <v>3041.1716666666666</v>
      </c>
      <c r="L14" s="55">
        <f t="shared" si="1"/>
        <v>61.080000000000005</v>
      </c>
      <c r="M14" s="55">
        <f t="shared" si="2"/>
        <v>35.991506849315066</v>
      </c>
      <c r="N14" s="55">
        <f t="shared" si="8"/>
        <v>2.912219178082192</v>
      </c>
      <c r="O14" s="56">
        <f t="shared" si="9"/>
        <v>99.983726027397267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22963.026000000002</v>
      </c>
      <c r="E15" s="59">
        <f t="shared" si="3"/>
        <v>13136.9</v>
      </c>
      <c r="F15" s="54">
        <f>IF($F$9="A",Data!$N$6,IF($F$9="B",Data!$N$7,IF($F$9="C",Data!$N$8,IF($F$9="D",Data!$N$9,0))))</f>
        <v>1062.96</v>
      </c>
      <c r="G15" s="57">
        <f t="shared" si="4"/>
        <v>37162.885999999999</v>
      </c>
      <c r="H15" s="58">
        <f t="shared" si="0"/>
        <v>1913.5855000000001</v>
      </c>
      <c r="I15" s="58">
        <f t="shared" si="5"/>
        <v>1094.7416666666666</v>
      </c>
      <c r="J15" s="58">
        <f t="shared" si="6"/>
        <v>88.58</v>
      </c>
      <c r="K15" s="57">
        <f t="shared" si="7"/>
        <v>3096.9071666666669</v>
      </c>
      <c r="L15" s="55">
        <f t="shared" si="1"/>
        <v>62.912400000000005</v>
      </c>
      <c r="M15" s="55">
        <f t="shared" si="2"/>
        <v>35.991506849315066</v>
      </c>
      <c r="N15" s="55">
        <f t="shared" si="8"/>
        <v>2.912219178082192</v>
      </c>
      <c r="O15" s="56">
        <f t="shared" si="9"/>
        <v>101.81612602739726</v>
      </c>
    </row>
    <row r="16" spans="1:15" ht="14.1" customHeight="1" x14ac:dyDescent="0.2">
      <c r="A16" s="11"/>
      <c r="B16" s="11"/>
      <c r="C16" s="11">
        <v>2</v>
      </c>
      <c r="D16" s="59">
        <f t="shared" ref="D16:D54" si="10">$D$14+$D$14*$A$15*C16</f>
        <v>23631.851999999999</v>
      </c>
      <c r="E16" s="59">
        <f t="shared" si="3"/>
        <v>13136.9</v>
      </c>
      <c r="F16" s="54">
        <f>IF($F$9="A",Data!$N$6,IF($F$9="B",Data!$N$7,IF($F$9="C",Data!$N$8,IF($F$9="D",Data!$N$9,0))))</f>
        <v>1062.96</v>
      </c>
      <c r="G16" s="57">
        <f t="shared" si="4"/>
        <v>37831.712</v>
      </c>
      <c r="H16" s="58">
        <f t="shared" si="0"/>
        <v>1969.3209999999999</v>
      </c>
      <c r="I16" s="58">
        <f t="shared" si="5"/>
        <v>1094.7416666666666</v>
      </c>
      <c r="J16" s="58">
        <f t="shared" si="6"/>
        <v>88.58</v>
      </c>
      <c r="K16" s="57">
        <f t="shared" si="7"/>
        <v>3152.6426666666666</v>
      </c>
      <c r="L16" s="55">
        <f t="shared" si="1"/>
        <v>64.744799999999998</v>
      </c>
      <c r="M16" s="55">
        <f t="shared" si="2"/>
        <v>35.991506849315066</v>
      </c>
      <c r="N16" s="55">
        <f t="shared" si="8"/>
        <v>2.912219178082192</v>
      </c>
      <c r="O16" s="56">
        <f t="shared" si="9"/>
        <v>103.64852602739727</v>
      </c>
    </row>
    <row r="17" spans="1:15" ht="14.1" customHeight="1" x14ac:dyDescent="0.2">
      <c r="A17" s="11"/>
      <c r="B17" s="11"/>
      <c r="C17" s="11">
        <v>3</v>
      </c>
      <c r="D17" s="59">
        <f t="shared" si="10"/>
        <v>24300.678</v>
      </c>
      <c r="E17" s="59">
        <f t="shared" si="3"/>
        <v>13136.9</v>
      </c>
      <c r="F17" s="54">
        <f>IF($F$9="A",Data!$N$6,IF($F$9="B",Data!$N$7,IF($F$9="C",Data!$N$8,IF($F$9="D",Data!$N$9,0))))</f>
        <v>1062.96</v>
      </c>
      <c r="G17" s="57">
        <f t="shared" si="4"/>
        <v>38500.538</v>
      </c>
      <c r="H17" s="58">
        <f t="shared" si="0"/>
        <v>2025.0564999999999</v>
      </c>
      <c r="I17" s="58">
        <f t="shared" si="5"/>
        <v>1094.7416666666666</v>
      </c>
      <c r="J17" s="58">
        <f t="shared" si="6"/>
        <v>88.58</v>
      </c>
      <c r="K17" s="57">
        <f t="shared" si="7"/>
        <v>3208.3781666666664</v>
      </c>
      <c r="L17" s="55">
        <f t="shared" si="1"/>
        <v>66.577200000000005</v>
      </c>
      <c r="M17" s="55">
        <f t="shared" si="2"/>
        <v>35.991506849315066</v>
      </c>
      <c r="N17" s="55">
        <f t="shared" si="8"/>
        <v>2.912219178082192</v>
      </c>
      <c r="O17" s="56">
        <f t="shared" si="9"/>
        <v>105.48092602739727</v>
      </c>
    </row>
    <row r="18" spans="1:15" ht="14.1" customHeight="1" x14ac:dyDescent="0.2">
      <c r="A18" s="11"/>
      <c r="B18" s="11"/>
      <c r="C18" s="11">
        <v>4</v>
      </c>
      <c r="D18" s="59">
        <f t="shared" si="10"/>
        <v>24969.504000000001</v>
      </c>
      <c r="E18" s="59">
        <f t="shared" si="3"/>
        <v>13136.9</v>
      </c>
      <c r="F18" s="54">
        <f>IF($F$9="A",Data!$N$6,IF($F$9="B",Data!$N$7,IF($F$9="C",Data!$N$8,IF($F$9="D",Data!$N$9,0))))</f>
        <v>1062.96</v>
      </c>
      <c r="G18" s="57">
        <f t="shared" si="4"/>
        <v>39169.364000000001</v>
      </c>
      <c r="H18" s="58">
        <f t="shared" si="0"/>
        <v>2080.7919999999999</v>
      </c>
      <c r="I18" s="58">
        <f t="shared" si="5"/>
        <v>1094.7416666666666</v>
      </c>
      <c r="J18" s="58">
        <f t="shared" si="6"/>
        <v>88.58</v>
      </c>
      <c r="K18" s="57">
        <f t="shared" si="7"/>
        <v>3264.1136666666662</v>
      </c>
      <c r="L18" s="55">
        <f t="shared" si="1"/>
        <v>68.409599999999998</v>
      </c>
      <c r="M18" s="55">
        <f t="shared" si="2"/>
        <v>35.991506849315066</v>
      </c>
      <c r="N18" s="55">
        <f t="shared" si="8"/>
        <v>2.912219178082192</v>
      </c>
      <c r="O18" s="56">
        <f t="shared" si="9"/>
        <v>107.31332602739725</v>
      </c>
    </row>
    <row r="19" spans="1:15" ht="14.1" customHeight="1" x14ac:dyDescent="0.2">
      <c r="A19" s="11"/>
      <c r="B19" s="11"/>
      <c r="C19" s="11">
        <v>5</v>
      </c>
      <c r="D19" s="59">
        <f t="shared" si="10"/>
        <v>25638.33</v>
      </c>
      <c r="E19" s="59">
        <f t="shared" si="3"/>
        <v>13136.9</v>
      </c>
      <c r="F19" s="54">
        <f>IF($F$9="A",Data!$N$6,IF($F$9="B",Data!$N$7,IF($F$9="C",Data!$N$8,IF($F$9="D",Data!$N$9,0))))</f>
        <v>1062.96</v>
      </c>
      <c r="G19" s="57">
        <f t="shared" si="4"/>
        <v>39838.19</v>
      </c>
      <c r="H19" s="58">
        <f t="shared" si="0"/>
        <v>2136.5275000000001</v>
      </c>
      <c r="I19" s="58">
        <f t="shared" si="5"/>
        <v>1094.7416666666666</v>
      </c>
      <c r="J19" s="58">
        <f t="shared" si="6"/>
        <v>88.58</v>
      </c>
      <c r="K19" s="57">
        <f t="shared" si="7"/>
        <v>3319.8491666666669</v>
      </c>
      <c r="L19" s="55">
        <f t="shared" si="1"/>
        <v>70.242000000000004</v>
      </c>
      <c r="M19" s="55">
        <f t="shared" si="2"/>
        <v>35.991506849315066</v>
      </c>
      <c r="N19" s="55">
        <f t="shared" si="8"/>
        <v>2.912219178082192</v>
      </c>
      <c r="O19" s="56">
        <f t="shared" si="9"/>
        <v>109.14572602739726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26307.156000000003</v>
      </c>
      <c r="E20" s="59">
        <f t="shared" si="3"/>
        <v>13136.9</v>
      </c>
      <c r="F20" s="54">
        <f>IF($F$9="A",Data!$N$6,IF($F$9="B",Data!$N$7,IF($F$9="C",Data!$N$8,IF($F$9="D",Data!$N$9,0))))</f>
        <v>1062.96</v>
      </c>
      <c r="G20" s="57">
        <f t="shared" si="4"/>
        <v>40507.016000000003</v>
      </c>
      <c r="H20" s="58">
        <f t="shared" si="0"/>
        <v>2192.2630000000004</v>
      </c>
      <c r="I20" s="58">
        <f t="shared" si="5"/>
        <v>1094.7416666666666</v>
      </c>
      <c r="J20" s="58">
        <f t="shared" si="6"/>
        <v>88.58</v>
      </c>
      <c r="K20" s="57">
        <f t="shared" si="7"/>
        <v>3375.5846666666666</v>
      </c>
      <c r="L20" s="55">
        <f t="shared" si="1"/>
        <v>72.074400000000011</v>
      </c>
      <c r="M20" s="55">
        <f t="shared" si="2"/>
        <v>35.991506849315066</v>
      </c>
      <c r="N20" s="55">
        <f t="shared" si="8"/>
        <v>2.912219178082192</v>
      </c>
      <c r="O20" s="56">
        <f t="shared" si="9"/>
        <v>110.97812602739727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26975.982</v>
      </c>
      <c r="E21" s="59">
        <f t="shared" si="3"/>
        <v>13136.9</v>
      </c>
      <c r="F21" s="54">
        <f>IF($F$9="A",Data!$N$6,IF($F$9="B",Data!$N$7,IF($F$9="C",Data!$N$8,IF($F$9="D",Data!$N$9,0))))</f>
        <v>1062.96</v>
      </c>
      <c r="G21" s="57">
        <f t="shared" si="4"/>
        <v>41175.841999999997</v>
      </c>
      <c r="H21" s="58">
        <f t="shared" si="0"/>
        <v>2247.9985000000001</v>
      </c>
      <c r="I21" s="58">
        <f t="shared" si="5"/>
        <v>1094.7416666666666</v>
      </c>
      <c r="J21" s="58">
        <f t="shared" si="6"/>
        <v>88.58</v>
      </c>
      <c r="K21" s="57">
        <f t="shared" si="7"/>
        <v>3431.3201666666664</v>
      </c>
      <c r="L21" s="55">
        <f t="shared" si="1"/>
        <v>73.906800000000004</v>
      </c>
      <c r="M21" s="55">
        <f t="shared" si="2"/>
        <v>35.991506849315066</v>
      </c>
      <c r="N21" s="55">
        <f t="shared" si="8"/>
        <v>2.912219178082192</v>
      </c>
      <c r="O21" s="56">
        <f t="shared" si="9"/>
        <v>112.81052602739727</v>
      </c>
    </row>
    <row r="22" spans="1:15" ht="14.1" customHeight="1" x14ac:dyDescent="0.2">
      <c r="A22" s="11"/>
      <c r="B22" s="11"/>
      <c r="C22" s="11">
        <v>8</v>
      </c>
      <c r="D22" s="59">
        <f t="shared" si="10"/>
        <v>27644.808000000001</v>
      </c>
      <c r="E22" s="59">
        <f t="shared" si="3"/>
        <v>13136.9</v>
      </c>
      <c r="F22" s="54">
        <f>IF($F$9="A",Data!$N$6,IF($F$9="B",Data!$N$7,IF($F$9="C",Data!$N$8,IF($F$9="D",Data!$N$9,0))))</f>
        <v>1062.96</v>
      </c>
      <c r="G22" s="57">
        <f t="shared" si="4"/>
        <v>41844.667999999998</v>
      </c>
      <c r="H22" s="58">
        <f t="shared" si="0"/>
        <v>2303.7339999999999</v>
      </c>
      <c r="I22" s="58">
        <f t="shared" si="5"/>
        <v>1094.7416666666666</v>
      </c>
      <c r="J22" s="58">
        <f t="shared" si="6"/>
        <v>88.58</v>
      </c>
      <c r="K22" s="57">
        <f t="shared" si="7"/>
        <v>3487.0556666666662</v>
      </c>
      <c r="L22" s="55">
        <f t="shared" si="1"/>
        <v>75.739199999999997</v>
      </c>
      <c r="M22" s="55">
        <f t="shared" si="2"/>
        <v>35.991506849315066</v>
      </c>
      <c r="N22" s="55">
        <f t="shared" si="8"/>
        <v>2.912219178082192</v>
      </c>
      <c r="O22" s="56">
        <f t="shared" si="9"/>
        <v>114.64292602739725</v>
      </c>
    </row>
    <row r="23" spans="1:15" ht="14.1" customHeight="1" x14ac:dyDescent="0.2">
      <c r="A23" s="11"/>
      <c r="B23" s="11"/>
      <c r="C23" s="11">
        <v>9</v>
      </c>
      <c r="D23" s="59">
        <f t="shared" si="10"/>
        <v>28313.634000000002</v>
      </c>
      <c r="E23" s="59">
        <f t="shared" si="3"/>
        <v>13136.9</v>
      </c>
      <c r="F23" s="54">
        <f>IF($F$9="A",Data!$N$6,IF($F$9="B",Data!$N$7,IF($F$9="C",Data!$N$8,IF($F$9="D",Data!$N$9,0))))</f>
        <v>1062.96</v>
      </c>
      <c r="G23" s="57">
        <f t="shared" si="4"/>
        <v>42513.493999999999</v>
      </c>
      <c r="H23" s="58">
        <f t="shared" si="0"/>
        <v>2359.4695000000002</v>
      </c>
      <c r="I23" s="58">
        <f t="shared" si="5"/>
        <v>1094.7416666666666</v>
      </c>
      <c r="J23" s="58">
        <f t="shared" si="6"/>
        <v>88.58</v>
      </c>
      <c r="K23" s="57">
        <f t="shared" si="7"/>
        <v>3542.7911666666669</v>
      </c>
      <c r="L23" s="55">
        <f t="shared" si="1"/>
        <v>77.571600000000004</v>
      </c>
      <c r="M23" s="55">
        <f t="shared" si="2"/>
        <v>35.991506849315066</v>
      </c>
      <c r="N23" s="55">
        <f t="shared" si="8"/>
        <v>2.912219178082192</v>
      </c>
      <c r="O23" s="56">
        <f t="shared" si="9"/>
        <v>116.47532602739726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28982.46</v>
      </c>
      <c r="E24" s="59">
        <f t="shared" si="3"/>
        <v>13136.9</v>
      </c>
      <c r="F24" s="54">
        <f>IF($F$9="A",Data!$N$6,IF($F$9="B",Data!$N$7,IF($F$9="C",Data!$N$8,IF($F$9="D",Data!$N$9,0))))</f>
        <v>1062.96</v>
      </c>
      <c r="G24" s="57">
        <f t="shared" si="4"/>
        <v>43182.32</v>
      </c>
      <c r="H24" s="58">
        <f t="shared" si="0"/>
        <v>2415.2049999999999</v>
      </c>
      <c r="I24" s="58">
        <f t="shared" si="5"/>
        <v>1094.7416666666666</v>
      </c>
      <c r="J24" s="58">
        <f t="shared" si="6"/>
        <v>88.58</v>
      </c>
      <c r="K24" s="57">
        <f t="shared" si="7"/>
        <v>3598.5266666666666</v>
      </c>
      <c r="L24" s="55">
        <f t="shared" si="1"/>
        <v>79.403999999999996</v>
      </c>
      <c r="M24" s="55">
        <f t="shared" si="2"/>
        <v>35.991506849315066</v>
      </c>
      <c r="N24" s="55">
        <f t="shared" si="8"/>
        <v>2.912219178082192</v>
      </c>
      <c r="O24" s="56">
        <f t="shared" si="9"/>
        <v>118.30772602739727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29651.286</v>
      </c>
      <c r="E25" s="59">
        <f t="shared" si="3"/>
        <v>13136.9</v>
      </c>
      <c r="F25" s="54">
        <f>IF($F$9="A",Data!$N$6,IF($F$9="B",Data!$N$7,IF($F$9="C",Data!$N$8,IF($F$9="D",Data!$N$9,0))))</f>
        <v>1062.96</v>
      </c>
      <c r="G25" s="57">
        <f t="shared" si="4"/>
        <v>43851.146000000001</v>
      </c>
      <c r="H25" s="58">
        <f t="shared" si="0"/>
        <v>2470.9405000000002</v>
      </c>
      <c r="I25" s="58">
        <f t="shared" si="5"/>
        <v>1094.7416666666666</v>
      </c>
      <c r="J25" s="58">
        <f t="shared" si="6"/>
        <v>88.58</v>
      </c>
      <c r="K25" s="57">
        <f t="shared" si="7"/>
        <v>3654.2621666666664</v>
      </c>
      <c r="L25" s="55">
        <f t="shared" si="1"/>
        <v>81.236400000000003</v>
      </c>
      <c r="M25" s="55">
        <f t="shared" si="2"/>
        <v>35.991506849315066</v>
      </c>
      <c r="N25" s="55">
        <f t="shared" si="8"/>
        <v>2.912219178082192</v>
      </c>
      <c r="O25" s="56">
        <f t="shared" si="9"/>
        <v>120.14012602739727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30320.112000000001</v>
      </c>
      <c r="E26" s="59">
        <f t="shared" si="3"/>
        <v>13136.9</v>
      </c>
      <c r="F26" s="54">
        <f>IF($F$9="A",Data!$N$6,IF($F$9="B",Data!$N$7,IF($F$9="C",Data!$N$8,IF($F$9="D",Data!$N$9,0))))</f>
        <v>1062.96</v>
      </c>
      <c r="G26" s="57">
        <f t="shared" si="4"/>
        <v>44519.972000000002</v>
      </c>
      <c r="H26" s="58">
        <f t="shared" si="0"/>
        <v>2526.6759999999999</v>
      </c>
      <c r="I26" s="58">
        <f t="shared" si="5"/>
        <v>1094.7416666666666</v>
      </c>
      <c r="J26" s="58">
        <f t="shared" si="6"/>
        <v>88.58</v>
      </c>
      <c r="K26" s="57">
        <f t="shared" si="7"/>
        <v>3709.9976666666662</v>
      </c>
      <c r="L26" s="55">
        <f t="shared" si="1"/>
        <v>83.068799999999996</v>
      </c>
      <c r="M26" s="55">
        <f t="shared" si="2"/>
        <v>35.991506849315066</v>
      </c>
      <c r="N26" s="55">
        <f t="shared" si="8"/>
        <v>2.912219178082192</v>
      </c>
      <c r="O26" s="56">
        <f t="shared" si="9"/>
        <v>121.97252602739725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30988.938000000002</v>
      </c>
      <c r="E27" s="59">
        <f t="shared" si="3"/>
        <v>13136.9</v>
      </c>
      <c r="F27" s="54">
        <f>IF($F$9="A",Data!$N$6,IF($F$9="B",Data!$N$7,IF($F$9="C",Data!$N$8,IF($F$9="D",Data!$N$9,0))))</f>
        <v>1062.96</v>
      </c>
      <c r="G27" s="57">
        <f t="shared" si="4"/>
        <v>45188.798000000003</v>
      </c>
      <c r="H27" s="58">
        <f t="shared" si="0"/>
        <v>2582.4115000000002</v>
      </c>
      <c r="I27" s="58">
        <f t="shared" si="5"/>
        <v>1094.7416666666666</v>
      </c>
      <c r="J27" s="58">
        <f t="shared" si="6"/>
        <v>88.58</v>
      </c>
      <c r="K27" s="57">
        <f t="shared" si="7"/>
        <v>3765.7331666666669</v>
      </c>
      <c r="L27" s="55">
        <f t="shared" si="1"/>
        <v>84.901200000000003</v>
      </c>
      <c r="M27" s="55">
        <f t="shared" si="2"/>
        <v>35.991506849315066</v>
      </c>
      <c r="N27" s="55">
        <f t="shared" si="8"/>
        <v>2.912219178082192</v>
      </c>
      <c r="O27" s="56">
        <f t="shared" si="9"/>
        <v>123.80492602739726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31657.764000000003</v>
      </c>
      <c r="E28" s="59">
        <f t="shared" si="3"/>
        <v>13136.9</v>
      </c>
      <c r="F28" s="54">
        <f>IF($F$9="A",Data!$N$6,IF($F$9="B",Data!$N$7,IF($F$9="C",Data!$N$8,IF($F$9="D",Data!$N$9,0))))</f>
        <v>1062.96</v>
      </c>
      <c r="G28" s="57">
        <f t="shared" si="4"/>
        <v>45857.624000000003</v>
      </c>
      <c r="H28" s="58">
        <f t="shared" si="0"/>
        <v>2638.1470000000004</v>
      </c>
      <c r="I28" s="58">
        <f t="shared" si="5"/>
        <v>1094.7416666666666</v>
      </c>
      <c r="J28" s="58">
        <f t="shared" si="6"/>
        <v>88.58</v>
      </c>
      <c r="K28" s="57">
        <f t="shared" si="7"/>
        <v>3821.4686666666666</v>
      </c>
      <c r="L28" s="55">
        <f t="shared" si="1"/>
        <v>86.73360000000001</v>
      </c>
      <c r="M28" s="55">
        <f t="shared" si="2"/>
        <v>35.991506849315066</v>
      </c>
      <c r="N28" s="55">
        <f t="shared" si="8"/>
        <v>2.912219178082192</v>
      </c>
      <c r="O28" s="56">
        <f t="shared" si="9"/>
        <v>125.63732602739726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32326.59</v>
      </c>
      <c r="E29" s="59">
        <f t="shared" si="3"/>
        <v>13136.9</v>
      </c>
      <c r="F29" s="54">
        <f>IF($F$9="A",Data!$N$6,IF($F$9="B",Data!$N$7,IF($F$9="C",Data!$N$8,IF($F$9="D",Data!$N$9,0))))</f>
        <v>1062.96</v>
      </c>
      <c r="G29" s="57">
        <f t="shared" si="4"/>
        <v>46526.45</v>
      </c>
      <c r="H29" s="58">
        <f t="shared" si="0"/>
        <v>2693.8825000000002</v>
      </c>
      <c r="I29" s="58">
        <f t="shared" si="5"/>
        <v>1094.7416666666666</v>
      </c>
      <c r="J29" s="58">
        <f t="shared" si="6"/>
        <v>88.58</v>
      </c>
      <c r="K29" s="57">
        <f t="shared" si="7"/>
        <v>3877.2041666666664</v>
      </c>
      <c r="L29" s="55">
        <f t="shared" si="1"/>
        <v>88.566000000000003</v>
      </c>
      <c r="M29" s="55">
        <f t="shared" si="2"/>
        <v>35.991506849315066</v>
      </c>
      <c r="N29" s="55">
        <f t="shared" si="8"/>
        <v>2.912219178082192</v>
      </c>
      <c r="O29" s="56">
        <f t="shared" si="9"/>
        <v>127.46972602739727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32995.415999999997</v>
      </c>
      <c r="E30" s="59">
        <f t="shared" si="3"/>
        <v>13136.9</v>
      </c>
      <c r="F30" s="54">
        <f>IF($F$9="A",Data!$N$6,IF($F$9="B",Data!$N$7,IF($F$9="C",Data!$N$8,IF($F$9="D",Data!$N$9,0))))</f>
        <v>1062.96</v>
      </c>
      <c r="G30" s="57">
        <f t="shared" si="4"/>
        <v>47195.275999999998</v>
      </c>
      <c r="H30" s="58">
        <f t="shared" si="0"/>
        <v>2749.6179999999999</v>
      </c>
      <c r="I30" s="58">
        <f t="shared" si="5"/>
        <v>1094.7416666666666</v>
      </c>
      <c r="J30" s="58">
        <f t="shared" si="6"/>
        <v>88.58</v>
      </c>
      <c r="K30" s="57">
        <f t="shared" si="7"/>
        <v>3932.9396666666662</v>
      </c>
      <c r="L30" s="55">
        <f t="shared" si="1"/>
        <v>90.398399999999995</v>
      </c>
      <c r="M30" s="55">
        <f t="shared" si="2"/>
        <v>35.991506849315066</v>
      </c>
      <c r="N30" s="55">
        <f t="shared" si="8"/>
        <v>2.912219178082192</v>
      </c>
      <c r="O30" s="56">
        <f t="shared" si="9"/>
        <v>129.30212602739724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33664.241999999998</v>
      </c>
      <c r="E31" s="59">
        <f t="shared" si="3"/>
        <v>13136.9</v>
      </c>
      <c r="F31" s="54">
        <f>IF($F$9="A",Data!$N$6,IF($F$9="B",Data!$N$7,IF($F$9="C",Data!$N$8,IF($F$9="D",Data!$N$9,0))))</f>
        <v>1062.96</v>
      </c>
      <c r="G31" s="57">
        <f t="shared" si="4"/>
        <v>47864.101999999999</v>
      </c>
      <c r="H31" s="58">
        <f t="shared" si="0"/>
        <v>2805.3534999999997</v>
      </c>
      <c r="I31" s="58">
        <f t="shared" si="5"/>
        <v>1094.7416666666666</v>
      </c>
      <c r="J31" s="58">
        <f t="shared" si="6"/>
        <v>88.58</v>
      </c>
      <c r="K31" s="57">
        <f t="shared" si="7"/>
        <v>3988.675166666666</v>
      </c>
      <c r="L31" s="55">
        <f t="shared" si="1"/>
        <v>92.230800000000002</v>
      </c>
      <c r="M31" s="55">
        <f t="shared" si="2"/>
        <v>35.991506849315066</v>
      </c>
      <c r="N31" s="55">
        <f t="shared" si="8"/>
        <v>2.912219178082192</v>
      </c>
      <c r="O31" s="56">
        <f t="shared" si="9"/>
        <v>131.13452602739724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34333.067999999999</v>
      </c>
      <c r="E32" s="59">
        <f t="shared" si="3"/>
        <v>13136.9</v>
      </c>
      <c r="F32" s="54">
        <f>IF($F$9="A",Data!$N$6,IF($F$9="B",Data!$N$7,IF($F$9="C",Data!$N$8,IF($F$9="D",Data!$N$9,0))))</f>
        <v>1062.96</v>
      </c>
      <c r="G32" s="57">
        <f t="shared" si="4"/>
        <v>48532.928</v>
      </c>
      <c r="H32" s="58">
        <f t="shared" si="0"/>
        <v>2861.0889999999999</v>
      </c>
      <c r="I32" s="58">
        <f t="shared" si="5"/>
        <v>1094.7416666666666</v>
      </c>
      <c r="J32" s="58">
        <f t="shared" si="6"/>
        <v>88.58</v>
      </c>
      <c r="K32" s="57">
        <f t="shared" si="7"/>
        <v>4044.4106666666667</v>
      </c>
      <c r="L32" s="55">
        <f t="shared" si="1"/>
        <v>94.063199999999995</v>
      </c>
      <c r="M32" s="55">
        <f t="shared" si="2"/>
        <v>35.991506849315066</v>
      </c>
      <c r="N32" s="55">
        <f t="shared" si="8"/>
        <v>2.912219178082192</v>
      </c>
      <c r="O32" s="56">
        <f t="shared" si="9"/>
        <v>132.96692602739725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35001.894</v>
      </c>
      <c r="E33" s="59">
        <f t="shared" si="3"/>
        <v>13136.9</v>
      </c>
      <c r="F33" s="54">
        <f>IF($F$9="A",Data!$N$6,IF($F$9="B",Data!$N$7,IF($F$9="C",Data!$N$8,IF($F$9="D",Data!$N$9,0))))</f>
        <v>1062.96</v>
      </c>
      <c r="G33" s="57">
        <f t="shared" si="4"/>
        <v>49201.754000000001</v>
      </c>
      <c r="H33" s="58">
        <f t="shared" si="0"/>
        <v>2916.8245000000002</v>
      </c>
      <c r="I33" s="58">
        <f t="shared" si="5"/>
        <v>1094.7416666666666</v>
      </c>
      <c r="J33" s="58">
        <f t="shared" si="6"/>
        <v>88.58</v>
      </c>
      <c r="K33" s="57">
        <f t="shared" si="7"/>
        <v>4100.1461666666664</v>
      </c>
      <c r="L33" s="55">
        <f t="shared" si="1"/>
        <v>95.895600000000002</v>
      </c>
      <c r="M33" s="55">
        <f t="shared" si="2"/>
        <v>35.991506849315066</v>
      </c>
      <c r="N33" s="55">
        <f t="shared" si="8"/>
        <v>2.912219178082192</v>
      </c>
      <c r="O33" s="56">
        <f t="shared" si="9"/>
        <v>134.79932602739726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35670.720000000001</v>
      </c>
      <c r="E34" s="59">
        <f t="shared" si="3"/>
        <v>13136.9</v>
      </c>
      <c r="F34" s="54">
        <f>IF($F$9="A",Data!$N$6,IF($F$9="B",Data!$N$7,IF($F$9="C",Data!$N$8,IF($F$9="D",Data!$N$9,0))))</f>
        <v>1062.96</v>
      </c>
      <c r="G34" s="57">
        <f t="shared" si="4"/>
        <v>49870.58</v>
      </c>
      <c r="H34" s="58">
        <f t="shared" si="0"/>
        <v>2972.56</v>
      </c>
      <c r="I34" s="58">
        <f t="shared" si="5"/>
        <v>1094.7416666666666</v>
      </c>
      <c r="J34" s="58">
        <f t="shared" si="6"/>
        <v>88.58</v>
      </c>
      <c r="K34" s="57">
        <f t="shared" si="7"/>
        <v>4155.8816666666662</v>
      </c>
      <c r="L34" s="55">
        <f t="shared" si="1"/>
        <v>97.728000000000009</v>
      </c>
      <c r="M34" s="55">
        <f t="shared" si="2"/>
        <v>35.991506849315066</v>
      </c>
      <c r="N34" s="55">
        <f t="shared" si="8"/>
        <v>2.912219178082192</v>
      </c>
      <c r="O34" s="56">
        <f t="shared" si="9"/>
        <v>136.63172602739726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36339.546000000002</v>
      </c>
      <c r="E35" s="59">
        <f t="shared" si="3"/>
        <v>13136.9</v>
      </c>
      <c r="F35" s="54">
        <f>IF($F$9="A",Data!$N$6,IF($F$9="B",Data!$N$7,IF($F$9="C",Data!$N$8,IF($F$9="D",Data!$N$9,0))))</f>
        <v>1062.96</v>
      </c>
      <c r="G35" s="57">
        <f t="shared" si="4"/>
        <v>50539.406000000003</v>
      </c>
      <c r="H35" s="58">
        <f t="shared" si="0"/>
        <v>3028.2955000000002</v>
      </c>
      <c r="I35" s="58">
        <f t="shared" si="5"/>
        <v>1094.7416666666666</v>
      </c>
      <c r="J35" s="58">
        <f t="shared" si="6"/>
        <v>88.58</v>
      </c>
      <c r="K35" s="57">
        <f t="shared" si="7"/>
        <v>4211.6171666666669</v>
      </c>
      <c r="L35" s="55">
        <f t="shared" si="1"/>
        <v>99.560400000000001</v>
      </c>
      <c r="M35" s="55">
        <f t="shared" si="2"/>
        <v>35.991506849315066</v>
      </c>
      <c r="N35" s="55">
        <f t="shared" si="8"/>
        <v>2.912219178082192</v>
      </c>
      <c r="O35" s="56">
        <f t="shared" si="9"/>
        <v>138.46412602739724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37008.372000000003</v>
      </c>
      <c r="E36" s="59">
        <f t="shared" si="3"/>
        <v>13136.9</v>
      </c>
      <c r="F36" s="54">
        <f>IF($F$9="A",Data!$N$6,IF($F$9="B",Data!$N$7,IF($F$9="C",Data!$N$8,IF($F$9="D",Data!$N$9,0))))</f>
        <v>1062.96</v>
      </c>
      <c r="G36" s="57">
        <f t="shared" si="4"/>
        <v>51208.232000000004</v>
      </c>
      <c r="H36" s="58">
        <f t="shared" si="0"/>
        <v>3084.0310000000004</v>
      </c>
      <c r="I36" s="58">
        <f t="shared" si="5"/>
        <v>1094.7416666666666</v>
      </c>
      <c r="J36" s="58">
        <f t="shared" si="6"/>
        <v>88.58</v>
      </c>
      <c r="K36" s="57">
        <f t="shared" si="7"/>
        <v>4267.3526666666667</v>
      </c>
      <c r="L36" s="55">
        <f t="shared" si="1"/>
        <v>101.39280000000001</v>
      </c>
      <c r="M36" s="55">
        <f t="shared" si="2"/>
        <v>35.991506849315066</v>
      </c>
      <c r="N36" s="55">
        <f t="shared" si="8"/>
        <v>2.912219178082192</v>
      </c>
      <c r="O36" s="56">
        <f t="shared" si="9"/>
        <v>140.29652602739725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37677.198000000004</v>
      </c>
      <c r="E37" s="59">
        <f t="shared" si="3"/>
        <v>13136.9</v>
      </c>
      <c r="F37" s="54">
        <f>IF($F$9="A",Data!$N$6,IF($F$9="B",Data!$N$7,IF($F$9="C",Data!$N$8,IF($F$9="D",Data!$N$9,0))))</f>
        <v>1062.96</v>
      </c>
      <c r="G37" s="57">
        <f t="shared" si="4"/>
        <v>51877.058000000005</v>
      </c>
      <c r="H37" s="58">
        <f t="shared" si="0"/>
        <v>3139.7665000000002</v>
      </c>
      <c r="I37" s="58">
        <f t="shared" si="5"/>
        <v>1094.7416666666666</v>
      </c>
      <c r="J37" s="58">
        <f t="shared" si="6"/>
        <v>88.58</v>
      </c>
      <c r="K37" s="57">
        <f t="shared" si="7"/>
        <v>4323.0881666666664</v>
      </c>
      <c r="L37" s="55">
        <f t="shared" si="1"/>
        <v>103.22520000000002</v>
      </c>
      <c r="M37" s="55">
        <f t="shared" si="2"/>
        <v>35.991506849315066</v>
      </c>
      <c r="N37" s="55">
        <f t="shared" si="8"/>
        <v>2.912219178082192</v>
      </c>
      <c r="O37" s="56">
        <f t="shared" si="9"/>
        <v>142.12892602739726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38346.024000000005</v>
      </c>
      <c r="E38" s="59">
        <f t="shared" si="3"/>
        <v>13136.9</v>
      </c>
      <c r="F38" s="54">
        <f>IF($F$9="A",Data!$N$6,IF($F$9="B",Data!$N$7,IF($F$9="C",Data!$N$8,IF($F$9="D",Data!$N$9,0))))</f>
        <v>1062.96</v>
      </c>
      <c r="G38" s="57">
        <f t="shared" si="4"/>
        <v>52545.884000000005</v>
      </c>
      <c r="H38" s="58">
        <f t="shared" si="0"/>
        <v>3195.5020000000004</v>
      </c>
      <c r="I38" s="58">
        <f t="shared" si="5"/>
        <v>1094.7416666666666</v>
      </c>
      <c r="J38" s="58">
        <f t="shared" si="6"/>
        <v>88.58</v>
      </c>
      <c r="K38" s="57">
        <f t="shared" si="7"/>
        <v>4378.8236666666671</v>
      </c>
      <c r="L38" s="55">
        <f t="shared" si="1"/>
        <v>105.05760000000001</v>
      </c>
      <c r="M38" s="55">
        <f t="shared" si="2"/>
        <v>35.991506849315066</v>
      </c>
      <c r="N38" s="55">
        <f t="shared" si="8"/>
        <v>2.912219178082192</v>
      </c>
      <c r="O38" s="56">
        <f t="shared" si="9"/>
        <v>143.96132602739726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39014.850000000006</v>
      </c>
      <c r="E39" s="59">
        <f t="shared" si="3"/>
        <v>13136.9</v>
      </c>
      <c r="F39" s="54">
        <f>IF($F$9="A",Data!$N$6,IF($F$9="B",Data!$N$7,IF($F$9="C",Data!$N$8,IF($F$9="D",Data!$N$9,0))))</f>
        <v>1062.96</v>
      </c>
      <c r="G39" s="57">
        <f t="shared" si="4"/>
        <v>53214.710000000006</v>
      </c>
      <c r="H39" s="58">
        <f t="shared" si="0"/>
        <v>3251.2375000000006</v>
      </c>
      <c r="I39" s="58">
        <f t="shared" si="5"/>
        <v>1094.7416666666666</v>
      </c>
      <c r="J39" s="58">
        <f t="shared" si="6"/>
        <v>88.58</v>
      </c>
      <c r="K39" s="57">
        <f t="shared" si="7"/>
        <v>4434.5591666666669</v>
      </c>
      <c r="L39" s="55">
        <f t="shared" si="1"/>
        <v>106.89000000000001</v>
      </c>
      <c r="M39" s="55">
        <f t="shared" si="2"/>
        <v>35.991506849315066</v>
      </c>
      <c r="N39" s="55">
        <f t="shared" si="8"/>
        <v>2.912219178082192</v>
      </c>
      <c r="O39" s="56">
        <f t="shared" si="9"/>
        <v>145.79372602739727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39683.676000000007</v>
      </c>
      <c r="E40" s="59">
        <f t="shared" si="3"/>
        <v>13136.9</v>
      </c>
      <c r="F40" s="54">
        <f>IF($F$9="A",Data!$N$6,IF($F$9="B",Data!$N$7,IF($F$9="C",Data!$N$8,IF($F$9="D",Data!$N$9,0))))</f>
        <v>1062.96</v>
      </c>
      <c r="G40" s="57">
        <f t="shared" si="4"/>
        <v>53883.536000000007</v>
      </c>
      <c r="H40" s="58">
        <f t="shared" si="0"/>
        <v>3306.9730000000004</v>
      </c>
      <c r="I40" s="58">
        <f t="shared" si="5"/>
        <v>1094.7416666666666</v>
      </c>
      <c r="J40" s="58">
        <f t="shared" si="6"/>
        <v>88.58</v>
      </c>
      <c r="K40" s="57">
        <f t="shared" si="7"/>
        <v>4490.2946666666667</v>
      </c>
      <c r="L40" s="55">
        <f t="shared" si="1"/>
        <v>108.72240000000002</v>
      </c>
      <c r="M40" s="55">
        <f t="shared" si="2"/>
        <v>35.991506849315066</v>
      </c>
      <c r="N40" s="55">
        <f t="shared" si="8"/>
        <v>2.912219178082192</v>
      </c>
      <c r="O40" s="56">
        <f t="shared" si="9"/>
        <v>147.62612602739728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40352.502</v>
      </c>
      <c r="E41" s="59">
        <f t="shared" si="3"/>
        <v>13136.9</v>
      </c>
      <c r="F41" s="54">
        <f>IF($F$9="A",Data!$N$6,IF($F$9="B",Data!$N$7,IF($F$9="C",Data!$N$8,IF($F$9="D",Data!$N$9,0))))</f>
        <v>1062.96</v>
      </c>
      <c r="G41" s="57">
        <f t="shared" si="4"/>
        <v>54552.362000000001</v>
      </c>
      <c r="H41" s="58">
        <f t="shared" si="0"/>
        <v>3362.7085000000002</v>
      </c>
      <c r="I41" s="58">
        <f t="shared" si="5"/>
        <v>1094.7416666666666</v>
      </c>
      <c r="J41" s="58">
        <f t="shared" si="6"/>
        <v>88.58</v>
      </c>
      <c r="K41" s="57">
        <f t="shared" si="7"/>
        <v>4546.0301666666664</v>
      </c>
      <c r="L41" s="55">
        <f t="shared" si="1"/>
        <v>110.5548</v>
      </c>
      <c r="M41" s="55">
        <f t="shared" si="2"/>
        <v>35.991506849315066</v>
      </c>
      <c r="N41" s="55">
        <f t="shared" si="8"/>
        <v>2.912219178082192</v>
      </c>
      <c r="O41" s="56">
        <f t="shared" si="9"/>
        <v>149.45852602739726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41021.328000000001</v>
      </c>
      <c r="E42" s="59">
        <f t="shared" si="3"/>
        <v>13136.9</v>
      </c>
      <c r="F42" s="54">
        <f>IF($F$9="A",Data!$N$6,IF($F$9="B",Data!$N$7,IF($F$9="C",Data!$N$8,IF($F$9="D",Data!$N$9,0))))</f>
        <v>1062.96</v>
      </c>
      <c r="G42" s="57">
        <f t="shared" si="4"/>
        <v>55221.188000000002</v>
      </c>
      <c r="H42" s="58">
        <f t="shared" si="0"/>
        <v>3418.444</v>
      </c>
      <c r="I42" s="58">
        <f t="shared" si="5"/>
        <v>1094.7416666666666</v>
      </c>
      <c r="J42" s="58">
        <f t="shared" si="6"/>
        <v>88.58</v>
      </c>
      <c r="K42" s="57">
        <f t="shared" si="7"/>
        <v>4601.7656666666662</v>
      </c>
      <c r="L42" s="55">
        <f t="shared" si="1"/>
        <v>112.38720000000001</v>
      </c>
      <c r="M42" s="55">
        <f t="shared" si="2"/>
        <v>35.991506849315066</v>
      </c>
      <c r="N42" s="55">
        <f t="shared" si="8"/>
        <v>2.912219178082192</v>
      </c>
      <c r="O42" s="56">
        <f t="shared" si="9"/>
        <v>151.29092602739726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41690.154000000002</v>
      </c>
      <c r="E43" s="59">
        <f t="shared" si="3"/>
        <v>13136.9</v>
      </c>
      <c r="F43" s="54">
        <f>IF($F$9="A",Data!$N$6,IF($F$9="B",Data!$N$7,IF($F$9="C",Data!$N$8,IF($F$9="D",Data!$N$9,0))))</f>
        <v>1062.96</v>
      </c>
      <c r="G43" s="57">
        <f t="shared" si="4"/>
        <v>55890.014000000003</v>
      </c>
      <c r="H43" s="58">
        <f t="shared" si="0"/>
        <v>3474.1795000000002</v>
      </c>
      <c r="I43" s="58">
        <f t="shared" si="5"/>
        <v>1094.7416666666666</v>
      </c>
      <c r="J43" s="58">
        <f t="shared" si="6"/>
        <v>88.58</v>
      </c>
      <c r="K43" s="57">
        <f t="shared" si="7"/>
        <v>4657.5011666666669</v>
      </c>
      <c r="L43" s="55">
        <f t="shared" si="1"/>
        <v>114.2196</v>
      </c>
      <c r="M43" s="55">
        <f t="shared" si="2"/>
        <v>35.991506849315066</v>
      </c>
      <c r="N43" s="55">
        <f t="shared" si="8"/>
        <v>2.912219178082192</v>
      </c>
      <c r="O43" s="56">
        <f t="shared" si="9"/>
        <v>153.12332602739724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42358.979999999996</v>
      </c>
      <c r="E44" s="59">
        <f t="shared" si="3"/>
        <v>13136.9</v>
      </c>
      <c r="F44" s="54">
        <f>IF($F$9="A",Data!$N$6,IF($F$9="B",Data!$N$7,IF($F$9="C",Data!$N$8,IF($F$9="D",Data!$N$9,0))))</f>
        <v>1062.96</v>
      </c>
      <c r="G44" s="57">
        <f t="shared" si="4"/>
        <v>56558.84</v>
      </c>
      <c r="H44" s="58">
        <f t="shared" si="0"/>
        <v>3529.9149999999995</v>
      </c>
      <c r="I44" s="58">
        <f t="shared" si="5"/>
        <v>1094.7416666666666</v>
      </c>
      <c r="J44" s="58">
        <f t="shared" si="6"/>
        <v>88.58</v>
      </c>
      <c r="K44" s="57">
        <f t="shared" si="7"/>
        <v>4713.2366666666658</v>
      </c>
      <c r="L44" s="55">
        <f t="shared" si="1"/>
        <v>116.05199999999999</v>
      </c>
      <c r="M44" s="55">
        <f t="shared" si="2"/>
        <v>35.991506849315066</v>
      </c>
      <c r="N44" s="55">
        <f t="shared" si="8"/>
        <v>2.912219178082192</v>
      </c>
      <c r="O44" s="56">
        <f t="shared" si="9"/>
        <v>154.95572602739725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43027.805999999997</v>
      </c>
      <c r="E45" s="59">
        <f t="shared" si="3"/>
        <v>13136.9</v>
      </c>
      <c r="F45" s="54">
        <f>IF($F$9="A",Data!$N$6,IF($F$9="B",Data!$N$7,IF($F$9="C",Data!$N$8,IF($F$9="D",Data!$N$9,0))))</f>
        <v>1062.96</v>
      </c>
      <c r="G45" s="57">
        <f t="shared" si="4"/>
        <v>57227.665999999997</v>
      </c>
      <c r="H45" s="58">
        <f t="shared" si="0"/>
        <v>3585.6504999999997</v>
      </c>
      <c r="I45" s="58">
        <f t="shared" si="5"/>
        <v>1094.7416666666666</v>
      </c>
      <c r="J45" s="58">
        <f t="shared" si="6"/>
        <v>88.58</v>
      </c>
      <c r="K45" s="57">
        <f t="shared" si="7"/>
        <v>4768.9721666666665</v>
      </c>
      <c r="L45" s="55">
        <f t="shared" si="1"/>
        <v>117.88439999999999</v>
      </c>
      <c r="M45" s="55">
        <f t="shared" si="2"/>
        <v>35.991506849315066</v>
      </c>
      <c r="N45" s="55">
        <f t="shared" si="8"/>
        <v>2.912219178082192</v>
      </c>
      <c r="O45" s="56">
        <f t="shared" si="9"/>
        <v>156.78812602739723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43696.631999999998</v>
      </c>
      <c r="E46" s="59">
        <f t="shared" si="3"/>
        <v>13136.9</v>
      </c>
      <c r="F46" s="54">
        <f>IF($F$9="A",Data!$N$6,IF($F$9="B",Data!$N$7,IF($F$9="C",Data!$N$8,IF($F$9="D",Data!$N$9,0))))</f>
        <v>1062.96</v>
      </c>
      <c r="G46" s="57">
        <f t="shared" si="4"/>
        <v>57896.491999999998</v>
      </c>
      <c r="H46" s="58">
        <f t="shared" si="0"/>
        <v>3641.386</v>
      </c>
      <c r="I46" s="58">
        <f t="shared" si="5"/>
        <v>1094.7416666666666</v>
      </c>
      <c r="J46" s="58">
        <f t="shared" si="6"/>
        <v>88.58</v>
      </c>
      <c r="K46" s="57">
        <f t="shared" si="7"/>
        <v>4824.7076666666662</v>
      </c>
      <c r="L46" s="55">
        <f t="shared" si="1"/>
        <v>119.71679999999999</v>
      </c>
      <c r="M46" s="55">
        <f t="shared" si="2"/>
        <v>35.991506849315066</v>
      </c>
      <c r="N46" s="55">
        <f t="shared" si="8"/>
        <v>2.912219178082192</v>
      </c>
      <c r="O46" s="56">
        <f>SUM(L46:N46)</f>
        <v>158.62052602739723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44365.457999999999</v>
      </c>
      <c r="E47" s="59">
        <f t="shared" si="3"/>
        <v>13136.9</v>
      </c>
      <c r="F47" s="54">
        <f>IF($F$9="A",Data!$N$6,IF($F$9="B",Data!$N$7,IF($F$9="C",Data!$N$8,IF($F$9="D",Data!$N$9,0))))</f>
        <v>1062.96</v>
      </c>
      <c r="G47" s="57">
        <f t="shared" si="4"/>
        <v>58565.317999999999</v>
      </c>
      <c r="H47" s="58">
        <f t="shared" si="0"/>
        <v>3697.1214999999997</v>
      </c>
      <c r="I47" s="58">
        <f t="shared" si="5"/>
        <v>1094.7416666666666</v>
      </c>
      <c r="J47" s="58">
        <f t="shared" si="6"/>
        <v>88.58</v>
      </c>
      <c r="K47" s="57">
        <f t="shared" si="7"/>
        <v>4880.443166666666</v>
      </c>
      <c r="L47" s="55">
        <f t="shared" si="1"/>
        <v>121.5492</v>
      </c>
      <c r="M47" s="55">
        <f t="shared" si="2"/>
        <v>35.991506849315066</v>
      </c>
      <c r="N47" s="55">
        <f t="shared" si="8"/>
        <v>2.912219178082192</v>
      </c>
      <c r="O47" s="56">
        <f t="shared" si="9"/>
        <v>160.45292602739724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45034.284</v>
      </c>
      <c r="E48" s="59">
        <f t="shared" si="3"/>
        <v>13136.9</v>
      </c>
      <c r="F48" s="54">
        <f>IF($F$9="A",Data!$N$6,IF($F$9="B",Data!$N$7,IF($F$9="C",Data!$N$8,IF($F$9="D",Data!$N$9,0))))</f>
        <v>1062.96</v>
      </c>
      <c r="G48" s="57">
        <f t="shared" si="4"/>
        <v>59234.144</v>
      </c>
      <c r="H48" s="58">
        <f t="shared" si="0"/>
        <v>3752.857</v>
      </c>
      <c r="I48" s="58">
        <f t="shared" si="5"/>
        <v>1094.7416666666666</v>
      </c>
      <c r="J48" s="58">
        <f t="shared" si="6"/>
        <v>88.58</v>
      </c>
      <c r="K48" s="57">
        <f t="shared" si="7"/>
        <v>4936.1786666666667</v>
      </c>
      <c r="L48" s="55">
        <f t="shared" si="1"/>
        <v>123.38160000000001</v>
      </c>
      <c r="M48" s="55">
        <f t="shared" si="2"/>
        <v>35.991506849315066</v>
      </c>
      <c r="N48" s="55">
        <f t="shared" si="8"/>
        <v>2.912219178082192</v>
      </c>
      <c r="O48" s="56">
        <f t="shared" si="9"/>
        <v>162.28532602739725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45703.11</v>
      </c>
      <c r="E49" s="59">
        <f t="shared" si="3"/>
        <v>13136.9</v>
      </c>
      <c r="F49" s="54">
        <f>IF($F$9="A",Data!$N$6,IF($F$9="B",Data!$N$7,IF($F$9="C",Data!$N$8,IF($F$9="D",Data!$N$9,0))))</f>
        <v>1062.96</v>
      </c>
      <c r="G49" s="57">
        <f t="shared" si="4"/>
        <v>59902.97</v>
      </c>
      <c r="H49" s="58">
        <f t="shared" si="0"/>
        <v>3808.5925000000002</v>
      </c>
      <c r="I49" s="58">
        <f t="shared" si="5"/>
        <v>1094.7416666666666</v>
      </c>
      <c r="J49" s="58">
        <f t="shared" si="6"/>
        <v>88.58</v>
      </c>
      <c r="K49" s="57">
        <f t="shared" si="7"/>
        <v>4991.9141666666665</v>
      </c>
      <c r="L49" s="55">
        <f t="shared" si="1"/>
        <v>125.214</v>
      </c>
      <c r="M49" s="55">
        <f t="shared" si="2"/>
        <v>35.991506849315066</v>
      </c>
      <c r="N49" s="55">
        <f t="shared" si="8"/>
        <v>2.912219178082192</v>
      </c>
      <c r="O49" s="56">
        <f t="shared" si="9"/>
        <v>164.11772602739725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46371.936000000002</v>
      </c>
      <c r="E50" s="59">
        <f t="shared" si="3"/>
        <v>13136.9</v>
      </c>
      <c r="F50" s="54">
        <f>IF($F$9="A",Data!$N$6,IF($F$9="B",Data!$N$7,IF($F$9="C",Data!$N$8,IF($F$9="D",Data!$N$9,0))))</f>
        <v>1062.96</v>
      </c>
      <c r="G50" s="57">
        <f t="shared" si="4"/>
        <v>60571.796000000002</v>
      </c>
      <c r="H50" s="58">
        <f t="shared" si="0"/>
        <v>3864.328</v>
      </c>
      <c r="I50" s="58">
        <f t="shared" si="5"/>
        <v>1094.7416666666666</v>
      </c>
      <c r="J50" s="58">
        <f t="shared" si="6"/>
        <v>88.58</v>
      </c>
      <c r="K50" s="57">
        <f t="shared" si="7"/>
        <v>5047.6496666666662</v>
      </c>
      <c r="L50" s="55">
        <f t="shared" si="1"/>
        <v>127.04640000000001</v>
      </c>
      <c r="M50" s="55">
        <f t="shared" si="2"/>
        <v>35.991506849315066</v>
      </c>
      <c r="N50" s="55">
        <f t="shared" si="8"/>
        <v>2.912219178082192</v>
      </c>
      <c r="O50" s="56">
        <f t="shared" si="9"/>
        <v>165.95012602739726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47040.762000000002</v>
      </c>
      <c r="E51" s="59">
        <f t="shared" si="3"/>
        <v>13136.9</v>
      </c>
      <c r="F51" s="54">
        <f>IF($F$9="A",Data!$N$6,IF($F$9="B",Data!$N$7,IF($F$9="C",Data!$N$8,IF($F$9="D",Data!$N$9,0))))</f>
        <v>1062.96</v>
      </c>
      <c r="G51" s="57">
        <f t="shared" si="4"/>
        <v>61240.622000000003</v>
      </c>
      <c r="H51" s="58">
        <f t="shared" si="0"/>
        <v>3920.0635000000002</v>
      </c>
      <c r="I51" s="58">
        <f t="shared" si="5"/>
        <v>1094.7416666666666</v>
      </c>
      <c r="J51" s="58">
        <f t="shared" si="6"/>
        <v>88.58</v>
      </c>
      <c r="K51" s="57">
        <f t="shared" si="7"/>
        <v>5103.3851666666669</v>
      </c>
      <c r="L51" s="55">
        <f t="shared" si="1"/>
        <v>128.87880000000001</v>
      </c>
      <c r="M51" s="55">
        <f t="shared" si="2"/>
        <v>35.991506849315066</v>
      </c>
      <c r="N51" s="55">
        <f t="shared" si="8"/>
        <v>2.912219178082192</v>
      </c>
      <c r="O51" s="56">
        <f>SUM(L51:N51)</f>
        <v>167.78252602739727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47709.588000000003</v>
      </c>
      <c r="E52" s="59">
        <f t="shared" si="3"/>
        <v>13136.9</v>
      </c>
      <c r="F52" s="54">
        <f>IF($F$9="A",Data!$N$6,IF($F$9="B",Data!$N$7,IF($F$9="C",Data!$N$8,IF($F$9="D",Data!$N$9,0))))</f>
        <v>1062.96</v>
      </c>
      <c r="G52" s="57">
        <f t="shared" si="4"/>
        <v>61909.448000000004</v>
      </c>
      <c r="H52" s="58">
        <f t="shared" si="0"/>
        <v>3975.7990000000004</v>
      </c>
      <c r="I52" s="58">
        <f t="shared" si="5"/>
        <v>1094.7416666666666</v>
      </c>
      <c r="J52" s="58">
        <f t="shared" si="6"/>
        <v>88.58</v>
      </c>
      <c r="K52" s="57">
        <f t="shared" si="7"/>
        <v>5159.1206666666667</v>
      </c>
      <c r="L52" s="55">
        <f t="shared" si="1"/>
        <v>130.71120000000002</v>
      </c>
      <c r="M52" s="55">
        <f t="shared" si="2"/>
        <v>35.991506849315066</v>
      </c>
      <c r="N52" s="55">
        <f t="shared" si="8"/>
        <v>2.912219178082192</v>
      </c>
      <c r="O52" s="56">
        <f t="shared" si="9"/>
        <v>169.61492602739727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48378.414000000004</v>
      </c>
      <c r="E53" s="59">
        <f t="shared" si="3"/>
        <v>13136.9</v>
      </c>
      <c r="F53" s="54">
        <f>IF($F$9="A",Data!$N$6,IF($F$9="B",Data!$N$7,IF($F$9="C",Data!$N$8,IF($F$9="D",Data!$N$9,0))))</f>
        <v>1062.96</v>
      </c>
      <c r="G53" s="57">
        <f t="shared" si="4"/>
        <v>62578.274000000005</v>
      </c>
      <c r="H53" s="58">
        <f t="shared" si="0"/>
        <v>4031.5345000000002</v>
      </c>
      <c r="I53" s="58">
        <f t="shared" si="5"/>
        <v>1094.7416666666666</v>
      </c>
      <c r="J53" s="58">
        <f t="shared" si="6"/>
        <v>88.58</v>
      </c>
      <c r="K53" s="57">
        <f t="shared" si="7"/>
        <v>5214.8561666666665</v>
      </c>
      <c r="L53" s="55">
        <f t="shared" si="1"/>
        <v>132.5436</v>
      </c>
      <c r="M53" s="55">
        <f t="shared" si="2"/>
        <v>35.991506849315066</v>
      </c>
      <c r="N53" s="55">
        <f t="shared" si="8"/>
        <v>2.912219178082192</v>
      </c>
      <c r="O53" s="56">
        <f t="shared" si="9"/>
        <v>171.44732602739725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49047.240000000005</v>
      </c>
      <c r="E54" s="59">
        <f t="shared" si="3"/>
        <v>13136.9</v>
      </c>
      <c r="F54" s="54">
        <f>IF($F$9="A",Data!$N$6,IF($F$9="B",Data!$N$7,IF($F$9="C",Data!$N$8,IF($F$9="D",Data!$N$9,0))))</f>
        <v>1062.96</v>
      </c>
      <c r="G54" s="57">
        <f t="shared" ref="G54" si="11">SUM(D54:E54)</f>
        <v>62184.140000000007</v>
      </c>
      <c r="H54" s="58">
        <f t="shared" si="0"/>
        <v>4087.2700000000004</v>
      </c>
      <c r="I54" s="58">
        <f t="shared" si="5"/>
        <v>1094.7416666666666</v>
      </c>
      <c r="J54" s="58">
        <f t="shared" si="6"/>
        <v>88.58</v>
      </c>
      <c r="K54" s="57">
        <f>SUM(H54:I54)</f>
        <v>5182.0116666666672</v>
      </c>
      <c r="L54" s="55">
        <f>D54/$L$7</f>
        <v>134.376</v>
      </c>
      <c r="M54" s="55">
        <f t="shared" si="2"/>
        <v>35.991506849315066</v>
      </c>
      <c r="N54" s="55">
        <f>$F$10/$L$7</f>
        <v>2.912219178082192</v>
      </c>
      <c r="O54" s="56">
        <f>SUM(L54:N54)</f>
        <v>173.27972602739726</v>
      </c>
    </row>
    <row r="55" spans="1:15" ht="10.5" customHeight="1" x14ac:dyDescent="0.2"/>
  </sheetData>
  <sheetProtection algorithmName="SHA-512" hashValue="8Bhsu9mbhSGsYhRy5S2tA9g6ce6xv5DlsXOsMqL3sQSCE7V1ClEp7JrHFp0b5HN5ddjfdGOtQSGHAmVHg7DiEQ==" saltValue="n5ago9P0ql7MVqyugu41hQ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customProperties>
    <customPr name="EpmWorksheetKeyString_GU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3B6646-30E1-4724-A7E4-C3999FDC8402}">
          <x14:formula1>
            <xm:f>Data!$M$11:$M$15</xm:f>
          </x14:formula1>
          <xm:sqref>F9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24</vt:i4>
      </vt:variant>
    </vt:vector>
  </HeadingPairs>
  <TitlesOfParts>
    <vt:vector size="37" baseType="lpstr">
      <vt:lpstr>Liv.1</vt:lpstr>
      <vt:lpstr>Liv.2 </vt:lpstr>
      <vt:lpstr>Liv.3</vt:lpstr>
      <vt:lpstr>Liv.4</vt:lpstr>
      <vt:lpstr>Liv.5</vt:lpstr>
      <vt:lpstr> Liv.6</vt:lpstr>
      <vt:lpstr> Liv.7</vt:lpstr>
      <vt:lpstr> Liv.7ter</vt:lpstr>
      <vt:lpstr> Liv.7bis</vt:lpstr>
      <vt:lpstr> Liv.8</vt:lpstr>
      <vt:lpstr> Liv.9</vt:lpstr>
      <vt:lpstr>Liv.0 Landeslehrpers-Pers.doc.p</vt:lpstr>
      <vt:lpstr>Data</vt:lpstr>
      <vt:lpstr>' Liv.6'!Area_stampa</vt:lpstr>
      <vt:lpstr>' Liv.7'!Area_stampa</vt:lpstr>
      <vt:lpstr>' Liv.7bis'!Area_stampa</vt:lpstr>
      <vt:lpstr>' Liv.7ter'!Area_stampa</vt:lpstr>
      <vt:lpstr>' Liv.8'!Area_stampa</vt:lpstr>
      <vt:lpstr>' Liv.9'!Area_stampa</vt:lpstr>
      <vt:lpstr>Data!Area_stampa</vt:lpstr>
      <vt:lpstr>'Liv.0 Landeslehrpers-Pers.doc.p'!Area_stampa</vt:lpstr>
      <vt:lpstr>Liv.1!Area_stampa</vt:lpstr>
      <vt:lpstr>'Liv.2 '!Area_stampa</vt:lpstr>
      <vt:lpstr>Liv.3!Area_stampa</vt:lpstr>
      <vt:lpstr>Liv.4!Area_stampa</vt:lpstr>
      <vt:lpstr>Liv.5!Area_stampa</vt:lpstr>
      <vt:lpstr>' Liv.6'!OLE_LINK1</vt:lpstr>
      <vt:lpstr>' Liv.7'!OLE_LINK1</vt:lpstr>
      <vt:lpstr>' Liv.7bis'!OLE_LINK1</vt:lpstr>
      <vt:lpstr>' Liv.7ter'!OLE_LINK1</vt:lpstr>
      <vt:lpstr>' Liv.8'!OLE_LINK1</vt:lpstr>
      <vt:lpstr>' Liv.9'!OLE_LINK1</vt:lpstr>
      <vt:lpstr>Liv.1!OLE_LINK1</vt:lpstr>
      <vt:lpstr>'Liv.2 '!OLE_LINK1</vt:lpstr>
      <vt:lpstr>Liv.3!OLE_LINK1</vt:lpstr>
      <vt:lpstr>Liv.4!OLE_LINK1</vt:lpstr>
      <vt:lpstr>Liv.5!OLE_LINK1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Zadra Mario</dc:creator>
  <cp:lastModifiedBy>Menko, Maria</cp:lastModifiedBy>
  <cp:lastPrinted>2020-01-31T11:06:32Z</cp:lastPrinted>
  <dcterms:created xsi:type="dcterms:W3CDTF">2000-01-24T15:26:20Z</dcterms:created>
  <dcterms:modified xsi:type="dcterms:W3CDTF">2024-01-05T10:09:00Z</dcterms:modified>
</cp:coreProperties>
</file>