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N:\1__SUA\4_moduli esecuzione\2_LAVORI\B_FASE ESECUZIONE\In Ausarbeitung\2022.12.15 B13\"/>
    </mc:Choice>
  </mc:AlternateContent>
  <xr:revisionPtr revIDLastSave="0" documentId="13_ncr:1_{E554A7F7-D021-4D9E-AD22-229695B78598}" xr6:coauthVersionLast="47" xr6:coauthVersionMax="47" xr10:uidLastSave="{00000000-0000-0000-0000-000000000000}"/>
  <bookViews>
    <workbookView xWindow="25080" yWindow="-120" windowWidth="25440" windowHeight="15390" firstSheet="1" activeTab="1" xr2:uid="{00000000-000D-0000-FFFF-FFFF00000000}"/>
  </bookViews>
  <sheets>
    <sheet name="B13 - certificato di pagamento" sheetId="1" r:id="rId1"/>
    <sheet name="B13 bis DURC - Subappaltatori" sheetId="2" r:id="rId2"/>
  </sheets>
  <definedNames>
    <definedName name="_xlnm.Print_Area" localSheetId="0">'B13 - certificato di pagamento'!$A$1:$G$121</definedName>
    <definedName name="_xlnm.Print_Area" localSheetId="1">'B13 bis DURC - Subappaltatori'!$A$2:$R$62</definedName>
    <definedName name="Dropdown10" localSheetId="0">'B13 - certificato di pagamento'!$B$54</definedName>
    <definedName name="Dropdown11" localSheetId="0">'B13 - certificato di pagamento'!$B$55</definedName>
    <definedName name="Dropdown12" localSheetId="0">'B13 - certificato di pagamento'!$B$57</definedName>
    <definedName name="Dropdown13" localSheetId="0">'B13 - certificato di pagamento'!$B$59</definedName>
    <definedName name="Dropdown14" localSheetId="0">'B13 - certificato di pagamento'!$B$63</definedName>
    <definedName name="Dropdown16" localSheetId="0">'B13 - certificato di pagamento'!#REF!</definedName>
    <definedName name="Dropdown20" localSheetId="0">'B13 - certificato di pagamento'!$B$70</definedName>
    <definedName name="Dropdown21" localSheetId="0">'B13 - certificato di pagamento'!$B$72</definedName>
    <definedName name="Dropdown23" localSheetId="0">'B13 - certificato di pagamento'!#REF!</definedName>
    <definedName name="Dropdown3" localSheetId="1">'B13 bis DURC - Subappaltatori'!$B$2</definedName>
    <definedName name="Dropdown6" localSheetId="0">'B13 - certificato di pagamento'!$F$25</definedName>
    <definedName name="Dropdown7" localSheetId="0">'B13 - certificato di pagamento'!$B$28</definedName>
    <definedName name="Dropdown8" localSheetId="0">'B13 - certificato di pagamento'!$F$37</definedName>
    <definedName name="Dropdown9" localSheetId="0">'B13 - certificato di pagamento'!$F$52</definedName>
    <definedName name="Testo1" localSheetId="0">'B13 - certificato di pagamento'!$B$3</definedName>
    <definedName name="Testo2" localSheetId="0">'B13 - certificato di pagamento'!$B$6</definedName>
    <definedName name="Testo3" localSheetId="0">'B13 - certificato di pagamento'!$B$7</definedName>
    <definedName name="Testo4" localSheetId="0">'B13 - certificato di pagamento'!$B$8</definedName>
    <definedName name="Testo5" localSheetId="0">'B13 - certificato di pagamento'!$B$9</definedName>
    <definedName name="Testo97" localSheetId="0">'B13 - certificato di pagamento'!#REF!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4" i="2" l="1"/>
  <c r="O42" i="2"/>
  <c r="O43" i="2"/>
  <c r="O44" i="2"/>
  <c r="O45" i="2"/>
  <c r="O46" i="2"/>
  <c r="O47" i="2"/>
  <c r="O48" i="2"/>
  <c r="O49" i="2"/>
  <c r="O50" i="2"/>
  <c r="O51" i="2"/>
  <c r="O52" i="2"/>
  <c r="O53" i="2"/>
  <c r="B2" i="2"/>
  <c r="N42" i="2" l="1"/>
  <c r="B104" i="1" s="1"/>
  <c r="N43" i="2"/>
  <c r="B105" i="1" s="1"/>
  <c r="N44" i="2"/>
  <c r="B106" i="1" s="1"/>
  <c r="N45" i="2"/>
  <c r="N46" i="2"/>
  <c r="N47" i="2"/>
  <c r="B109" i="1" s="1"/>
  <c r="N48" i="2"/>
  <c r="B110" i="1" s="1"/>
  <c r="N49" i="2"/>
  <c r="B111" i="1" s="1"/>
  <c r="N50" i="2"/>
  <c r="B112" i="1" s="1"/>
  <c r="N51" i="2"/>
  <c r="B113" i="1" s="1"/>
  <c r="N52" i="2"/>
  <c r="B114" i="1" s="1"/>
  <c r="N53" i="2"/>
  <c r="B115" i="1" s="1"/>
  <c r="N54" i="2"/>
  <c r="N41" i="2"/>
  <c r="B103" i="1" s="1"/>
  <c r="F55" i="2"/>
  <c r="L55" i="2"/>
  <c r="G76" i="1" s="1"/>
  <c r="E37" i="1"/>
  <c r="G37" i="1"/>
  <c r="G39" i="1"/>
  <c r="O38" i="2"/>
  <c r="O41" i="2"/>
  <c r="R41" i="2" s="1"/>
  <c r="K38" i="2"/>
  <c r="H38" i="2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03" i="1"/>
  <c r="G79" i="1"/>
  <c r="K55" i="2"/>
  <c r="G55" i="2"/>
  <c r="G59" i="1"/>
  <c r="C64" i="1"/>
  <c r="G66" i="1"/>
  <c r="E64" i="1"/>
  <c r="B107" i="1"/>
  <c r="B108" i="1"/>
  <c r="B116" i="1"/>
  <c r="G57" i="1"/>
  <c r="G52" i="1"/>
  <c r="G63" i="1" s="1"/>
  <c r="C3" i="1"/>
  <c r="G64" i="1" l="1"/>
  <c r="G70" i="1" s="1"/>
  <c r="G72" i="1" s="1"/>
  <c r="G75" i="1" s="1"/>
  <c r="F56" i="2"/>
  <c r="B117" i="1"/>
  <c r="N55" i="2"/>
  <c r="Q41" i="2"/>
  <c r="I55" i="2" l="1"/>
  <c r="P41" i="2"/>
  <c r="P48" i="2"/>
  <c r="Q48" i="2" l="1"/>
  <c r="R48" i="2" l="1"/>
  <c r="Q42" i="2"/>
  <c r="R42" i="2"/>
  <c r="P42" i="2"/>
  <c r="P43" i="2" l="1"/>
  <c r="R43" i="2" l="1"/>
  <c r="Q43" i="2"/>
  <c r="P44" i="2" l="1"/>
  <c r="R44" i="2" l="1"/>
  <c r="Q44" i="2"/>
  <c r="Q45" i="2" l="1"/>
  <c r="R45" i="2"/>
  <c r="P45" i="2"/>
  <c r="P46" i="2" l="1"/>
  <c r="R46" i="2" l="1"/>
  <c r="Q46" i="2"/>
  <c r="Q47" i="2"/>
  <c r="P47" i="2" l="1"/>
  <c r="R47" i="2"/>
  <c r="P49" i="2"/>
  <c r="R49" i="2" l="1"/>
  <c r="Q49" i="2"/>
  <c r="Q50" i="2" l="1"/>
  <c r="R50" i="2"/>
  <c r="P50" i="2"/>
  <c r="P51" i="2" l="1"/>
  <c r="R51" i="2" l="1"/>
  <c r="Q51" i="2"/>
  <c r="P52" i="2" l="1"/>
  <c r="R52" i="2"/>
  <c r="Q52" i="2"/>
  <c r="P53" i="2" l="1"/>
  <c r="Q53" i="2" l="1"/>
  <c r="R53" i="2"/>
  <c r="J55" i="2"/>
  <c r="P54" i="2"/>
  <c r="P55" i="2" s="1"/>
  <c r="H55" i="2"/>
  <c r="R54" i="2" l="1"/>
  <c r="O55" i="2"/>
  <c r="Q54" i="2"/>
</calcChain>
</file>

<file path=xl/sharedStrings.xml><?xml version="1.0" encoding="utf-8"?>
<sst xmlns="http://schemas.openxmlformats.org/spreadsheetml/2006/main" count="226" uniqueCount="119">
  <si>
    <t>data del certificato</t>
  </si>
  <si>
    <t>&gt;      </t>
  </si>
  <si>
    <t xml:space="preserve">numero del certificato </t>
  </si>
  <si>
    <t>committente</t>
  </si>
  <si>
    <t>Provincia di Bolzano</t>
  </si>
  <si>
    <t>opera</t>
  </si>
  <si>
    <t>lavori</t>
  </si>
  <si>
    <t>edile</t>
  </si>
  <si>
    <t>codice</t>
  </si>
  <si>
    <t>22.01.008.149.01.01</t>
  </si>
  <si>
    <t>appaltatore</t>
  </si>
  <si>
    <t>mandataria</t>
  </si>
  <si>
    <t>con sede legale in</t>
  </si>
  <si>
    <t>partita I.V.A.</t>
  </si>
  <si>
    <t xml:space="preserve">codice fiscale </t>
  </si>
  <si>
    <t>mandante</t>
  </si>
  <si>
    <t>contratto</t>
  </si>
  <si>
    <t>data</t>
  </si>
  <si>
    <t>n.</t>
  </si>
  <si>
    <t xml:space="preserve">importo </t>
  </si>
  <si>
    <t>di cui sic.</t>
  </si>
  <si>
    <t xml:space="preserve"> mesi</t>
  </si>
  <si>
    <t>atto sottomissione</t>
  </si>
  <si>
    <t>atto aggiuntivo</t>
  </si>
  <si>
    <t>importo contrattuale complessivo netto</t>
  </si>
  <si>
    <t>totale</t>
  </si>
  <si>
    <t>importo</t>
  </si>
  <si>
    <t>certificati precedenti</t>
  </si>
  <si>
    <t>contabilità dei lavori eseguiti a tutto il</t>
  </si>
  <si>
    <t>l’ammontare dei lavori e delle spese ammonta a nette</t>
  </si>
  <si>
    <t>e cioè</t>
  </si>
  <si>
    <t>per lavori e somministrazioni</t>
  </si>
  <si>
    <t>SAL precedenti</t>
  </si>
  <si>
    <t>SAL attuale</t>
  </si>
  <si>
    <t>Totale</t>
  </si>
  <si>
    <t>a) Importo del SAL</t>
  </si>
  <si>
    <t xml:space="preserve">Detrazioni/trattenute </t>
  </si>
  <si>
    <t>1. ammontare certificati precedenti</t>
  </si>
  <si>
    <t>Prec.</t>
  </si>
  <si>
    <t>b) totale delle detrazioni</t>
  </si>
  <si>
    <t>Importo netto rata da fatturare (a-b)</t>
  </si>
  <si>
    <t>di cui:</t>
  </si>
  <si>
    <t>Importo netto rata da fatturare per prestazioni</t>
  </si>
  <si>
    <t>Importo netto rata da fatturare per ritenute di garanzia (Appaltatore/Subappaltatore)</t>
  </si>
  <si>
    <t>_____________________</t>
  </si>
  <si>
    <t>Si attesta l’avvenuto controllo della validità del certificato SOA dell’appaltatore tramite il Casellario informatico delle imprese dell’Autorità.</t>
  </si>
  <si>
    <t>il direttore dei lavori</t>
  </si>
  <si>
    <t>data della dichiarazione</t>
  </si>
  <si>
    <t>impresa subappaltatrice</t>
  </si>
  <si>
    <t>3. recupero anticipazione contrattuale totale</t>
  </si>
  <si>
    <t>Partita Iva</t>
  </si>
  <si>
    <t>indirizzo PEC</t>
  </si>
  <si>
    <t>Subappalto imputabile a lavori impresa:
(attenzione ai caratteri: maiuscole/minuscole/spazi/...)</t>
  </si>
  <si>
    <t>/</t>
  </si>
  <si>
    <t>Peppa pig</t>
  </si>
  <si>
    <t>Spongebob</t>
  </si>
  <si>
    <t>Mike ciclope</t>
  </si>
  <si>
    <t>Ponte nel vuoto</t>
  </si>
  <si>
    <t>via casa rosa, 1</t>
  </si>
  <si>
    <t>via ananas giallo, 2</t>
  </si>
  <si>
    <t>via occhio verde, 3</t>
  </si>
  <si>
    <t>DL (nome e indirizzo PEC)</t>
  </si>
  <si>
    <t>RUP (nome e indirizzo PEC)</t>
  </si>
  <si>
    <t>ufficio tecnico (nome e indirizzo PEC)</t>
  </si>
  <si>
    <t>TU (nome e indirizzo PEC)</t>
  </si>
  <si>
    <t>rappresentante legale</t>
  </si>
  <si>
    <t>ATTENZIONE! Si richiede precisione nell'inserimento dei dati (maiuscole/minuscole/spazi/...) a causa dell'automatizzazione.</t>
  </si>
  <si>
    <t>MODULO INTEGRATIVO</t>
  </si>
  <si>
    <t>Riquadro 1</t>
  </si>
  <si>
    <t>Riquadro 2</t>
  </si>
  <si>
    <t>Subappaltatori</t>
  </si>
  <si>
    <t>A</t>
  </si>
  <si>
    <t>B</t>
  </si>
  <si>
    <t>A-B</t>
  </si>
  <si>
    <t>TOTALE lavori eseguiti</t>
  </si>
  <si>
    <t>C</t>
  </si>
  <si>
    <t>D</t>
  </si>
  <si>
    <t>A+C</t>
  </si>
  <si>
    <t>(A-B)+(C-D)</t>
  </si>
  <si>
    <t>TOTALE pagamenti</t>
  </si>
  <si>
    <t>Lavori eseguiti</t>
  </si>
  <si>
    <t>Ritenute di garanzia</t>
  </si>
  <si>
    <t>Importo pagato</t>
  </si>
  <si>
    <t>importo da pagare</t>
  </si>
  <si>
    <t>Riepilogo pagamenti ai subappaltatori</t>
  </si>
  <si>
    <t>Somma importo netto rata da fatturare imprese RTI</t>
  </si>
  <si>
    <t>importo dei lavori autorizzato (prezzi subappaltatore)</t>
  </si>
  <si>
    <t>D1</t>
  </si>
  <si>
    <t>C-(D+D1)</t>
  </si>
  <si>
    <t>importo dei lavori autorizzato (prezzi contrattuali contratto principale)</t>
  </si>
  <si>
    <t>4. detrazione per penali qualitative e penali parziali/penali per ritardo solo sul SAL finale/ev. detrazioni per irregolarità DURC</t>
  </si>
  <si>
    <t>Ev. detrazioni DURC irregolare</t>
  </si>
  <si>
    <t>(*)</t>
  </si>
  <si>
    <t>Verificare corrispondenza con importo (*)</t>
  </si>
  <si>
    <r>
      <t xml:space="preserve">Superamento importo autorizzato (warning message) </t>
    </r>
    <r>
      <rPr>
        <sz val="12"/>
        <color theme="8"/>
        <rFont val="Calibri"/>
        <family val="2"/>
        <scheme val="minor"/>
      </rPr>
      <t>(i)</t>
    </r>
  </si>
  <si>
    <r>
      <t xml:space="preserve">Superamento importo in pagamento rispetto importo subappalto con prezzi appaltatore (warning message) </t>
    </r>
    <r>
      <rPr>
        <sz val="12"/>
        <color theme="8"/>
        <rFont val="Calibri"/>
        <family val="2"/>
        <scheme val="minor"/>
      </rPr>
      <t>(ii)</t>
    </r>
  </si>
  <si>
    <t>(sottoscritto con forma digitale visibile)</t>
  </si>
  <si>
    <t>Informazioni per l'utilizzo:
Questa dichiarazione deve essere allegata al certificato di pagamento;</t>
  </si>
  <si>
    <t>Questa dichiarazione deve inoltre essere corredata con tutte le fatture dei subappaltatori autorizzati sopra citati - attenzione: è necessario indicare il conto corrente dedicato. Le fatture devono essere controfirmate dall'appaltatore.</t>
  </si>
  <si>
    <t>Destinatari: ufficio competente, RUP, ufficio tecnico di riferimento.</t>
  </si>
  <si>
    <t>(sottoscritto con firma digitale visibile)</t>
  </si>
  <si>
    <t>direttore ufficio tecnico</t>
  </si>
  <si>
    <t>il RUP</t>
  </si>
  <si>
    <t>(ii): Attenzione! La comparsa del messaggio è finalizzata a ricordare che qualora l`importo pattuito nel contratto di subappalto sia superiore a quello fissato nel contratto principale, il pagamento diretto potrà operare solamente fino alla concorrenza della somma stabilita nel contratto principale.</t>
  </si>
  <si>
    <t>Il soggetto competente certifica che,ai sensi dell’articolo 21 del capitolato speciale d’appalto, si può pagare all’appaltatore la somma di cui sopra, vista la dichiarazione del direttore dei lavori.</t>
  </si>
  <si>
    <t>NOTA N. 1</t>
  </si>
  <si>
    <r>
      <t xml:space="preserve">2. ritenute di garanzia del 0,5% sull’importo del SAL </t>
    </r>
    <r>
      <rPr>
        <sz val="12"/>
        <color rgb="FF00B050"/>
        <rFont val="Calibri"/>
        <family val="2"/>
        <scheme val="minor"/>
      </rPr>
      <t xml:space="preserve">(vedi art. 49, </t>
    </r>
    <r>
      <rPr>
        <b/>
        <sz val="12"/>
        <color rgb="FF00B050"/>
        <rFont val="Calibri"/>
        <family val="2"/>
        <scheme val="minor"/>
      </rPr>
      <t>comma 3bis</t>
    </r>
    <r>
      <rPr>
        <sz val="12"/>
        <color rgb="FF00B050"/>
        <rFont val="Calibri"/>
        <family val="2"/>
        <scheme val="minor"/>
      </rPr>
      <t xml:space="preserve"> L.P. 16/2015, cosi come aggiornata dalla L.P. n. 3/2019)</t>
    </r>
  </si>
  <si>
    <r>
      <t xml:space="preserve">Frequenza del SAL di cui all’art. 21 del Cap.Spec. Parte I </t>
    </r>
    <r>
      <rPr>
        <sz val="12"/>
        <color rgb="FF00B050"/>
        <rFont val="Calibri"/>
        <family val="2"/>
        <scheme val="minor"/>
      </rPr>
      <t>(vedi art. 49, comma 3 L.P. 16/2015, cosi come aggiornata dalla L.P. n. 3/2019)</t>
    </r>
  </si>
  <si>
    <t>B13</t>
  </si>
  <si>
    <r>
      <rPr>
        <b/>
        <sz val="12"/>
        <color theme="1"/>
        <rFont val="Calibri"/>
        <family val="2"/>
        <scheme val="minor"/>
      </rPr>
      <t xml:space="preserve">INFORMAZIONI PER L´UTILIZZO: ATTENZIONE: </t>
    </r>
    <r>
      <rPr>
        <b/>
        <u/>
        <sz val="12"/>
        <color theme="1"/>
        <rFont val="Calibri"/>
        <family val="2"/>
        <scheme val="minor"/>
      </rPr>
      <t>dal 26.05.2019</t>
    </r>
    <r>
      <rPr>
        <b/>
        <sz val="12"/>
        <color theme="1"/>
        <rFont val="Calibri"/>
        <family val="2"/>
        <scheme val="minor"/>
      </rPr>
      <t xml:space="preserve"> (art. 113 bis D.lgs. n. 50/2016)</t>
    </r>
    <r>
      <rPr>
        <sz val="12"/>
        <color theme="1"/>
        <rFont val="Calibri"/>
        <family val="2"/>
        <scheme val="minor"/>
      </rPr>
      <t xml:space="preserve">
</t>
    </r>
    <r>
      <rPr>
        <u/>
        <sz val="12"/>
        <color theme="1"/>
        <rFont val="Calibri"/>
        <family val="2"/>
        <scheme val="minor"/>
      </rPr>
      <t>ACCONTI</t>
    </r>
    <r>
      <rPr>
        <sz val="12"/>
        <color theme="1"/>
        <rFont val="Calibri"/>
        <family val="2"/>
        <scheme val="minor"/>
      </rPr>
      <t xml:space="preserve">: i certificati di pagamento andranno emessi CONTESUALMENTE o comunque entro un TERMINE NON SUP. a 7 gg. dall´adozione del SAL e il pagamento dovrà avvenire entro 30 gg. dal SAL o diverso termine NON SUP. a 60 gg., purché oggettivamente giustificato dalla natura del contratto:
</t>
    </r>
    <r>
      <rPr>
        <u/>
        <sz val="12"/>
        <color theme="1"/>
        <rFont val="Calibri"/>
        <family val="2"/>
        <scheme val="minor"/>
      </rPr>
      <t>SALDO</t>
    </r>
    <r>
      <rPr>
        <sz val="12"/>
        <color theme="1"/>
        <rFont val="Calibri"/>
        <family val="2"/>
        <scheme val="minor"/>
      </rPr>
      <t xml:space="preserve">: i certificati di pagamento andranno emessi CONTESUALMENTE o comunque entro un TERMINE NON SUP. a 7 gg. dall´esito positivo del collaudo o della verifica di conformità e il pagamento dovrà avvenire entro 30 gg. dall´esito positivo del collaudo o della verifica di conformità  o diverso termine NON SUP. a 60 gg., purché oggettivamente giustificato dalla natura del contratto:
</t>
    </r>
    <r>
      <rPr>
        <u/>
        <sz val="12"/>
        <color theme="1"/>
        <rFont val="Calibri"/>
        <family val="2"/>
        <scheme val="minor"/>
      </rPr>
      <t>DESTINATARI</t>
    </r>
    <r>
      <rPr>
        <sz val="12"/>
        <color theme="1"/>
        <rFont val="Calibri"/>
        <family val="2"/>
        <scheme val="minor"/>
      </rPr>
      <t>: da comunicare tempestivamente all´appaltatore! Per procedere al pagamento del corrispettivo entro i termini stabiliti,</t>
    </r>
    <r>
      <rPr>
        <u/>
        <sz val="12"/>
        <color theme="1"/>
        <rFont val="Calibri"/>
        <family val="2"/>
        <scheme val="minor"/>
      </rPr>
      <t xml:space="preserve"> l’appaltatore è tenuto a emettere e trasmettere la relativa fattura all’amministrazione entro il termine di 7 giorni dall’emissione del certificato di pagamento</t>
    </r>
    <r>
      <rPr>
        <sz val="12"/>
        <color theme="1"/>
        <rFont val="Calibri"/>
        <family val="2"/>
        <scheme val="minor"/>
      </rPr>
      <t xml:space="preserve">. In caso contrario l’amministrazione potrà non garantire il pagamento della fattura entro i termini stabiliti dalla legge e dal capitolato speciale - parte II.
</t>
    </r>
    <r>
      <rPr>
        <b/>
        <sz val="12"/>
        <color theme="1"/>
        <rFont val="Calibri"/>
        <family val="2"/>
        <scheme val="minor"/>
      </rPr>
      <t xml:space="preserve">ATTENZIONE: </t>
    </r>
    <r>
      <rPr>
        <b/>
        <u/>
        <sz val="12"/>
        <color theme="1"/>
        <rFont val="Calibri"/>
        <family val="2"/>
        <scheme val="minor"/>
      </rPr>
      <t>dal 01.02.2022</t>
    </r>
    <r>
      <rPr>
        <b/>
        <sz val="12"/>
        <color theme="1"/>
        <rFont val="Calibri"/>
        <family val="2"/>
        <scheme val="minor"/>
      </rPr>
      <t xml:space="preserve"> (introduzione dei commi  da 1-bis a 1-septies dell´art. 113 d.lgs. n. 50/2016)</t>
    </r>
  </si>
  <si>
    <t>Anticipazione *</t>
  </si>
  <si>
    <r>
      <t xml:space="preserve">* Anticipazione
</t>
    </r>
    <r>
      <rPr>
        <u/>
        <sz val="12"/>
        <color theme="1"/>
        <rFont val="Calibri"/>
        <family val="2"/>
        <scheme val="minor"/>
      </rPr>
      <t>Gare dal 19.04.2016 fino al 31.01.2022:</t>
    </r>
    <r>
      <rPr>
        <sz val="12"/>
        <color theme="1"/>
        <rFont val="Calibri"/>
        <family val="2"/>
        <scheme val="minor"/>
      </rPr>
      <t xml:space="preserve"> anticipazione pari al 20% (art. 35, comma 18 D.lvo n. 50/2016)
</t>
    </r>
    <r>
      <rPr>
        <u/>
        <sz val="12"/>
        <color theme="1"/>
        <rFont val="Calibri"/>
        <family val="2"/>
        <scheme val="minor"/>
      </rPr>
      <t>Gare dal 01.02.2022:</t>
    </r>
    <r>
      <rPr>
        <sz val="12"/>
        <color theme="1"/>
        <rFont val="Calibri"/>
        <family val="2"/>
        <scheme val="minor"/>
      </rPr>
      <t xml:space="preserve"> Vedasi indicazione nel capitolato speciale d’appalto - parte II. Ai sensi dell’art. 207, comma 1 della legge n. 77/2020 e succ. mod., per le procedure indette entro il 31.12.2022 (compreso), la misura dell'anticipazione «può» (non «deve») essere incrementata fino al 30% (compatibilmente con le disponibilità finanziarie) (con la misura minima del 20%).</t>
    </r>
  </si>
  <si>
    <t>B13 bis</t>
  </si>
  <si>
    <t>importo max subappaltabile (i)</t>
  </si>
  <si>
    <r>
      <t xml:space="preserve">Certificato di pagamento relativo alla stato di avanzamento dei lavori 
</t>
    </r>
    <r>
      <rPr>
        <b/>
        <sz val="12"/>
        <color rgb="FFFF0000"/>
        <rFont val="Calibri"/>
        <family val="2"/>
        <scheme val="minor"/>
      </rPr>
      <t>(vedi nota n. 1)</t>
    </r>
  </si>
  <si>
    <r>
      <rPr>
        <sz val="12"/>
        <color rgb="FFFF0000"/>
        <rFont val="Calibri"/>
        <family val="2"/>
        <scheme val="minor"/>
      </rPr>
      <t xml:space="preserve">20% </t>
    </r>
    <r>
      <rPr>
        <sz val="12"/>
        <color theme="1"/>
        <rFont val="Calibri"/>
        <family val="2"/>
        <scheme val="minor"/>
      </rPr>
      <t>dell'importo contrattuale</t>
    </r>
  </si>
  <si>
    <t>(i): Attenzione dal 31.07.2021, ai sensi dell’art. 105, comma 1, del D.Lgs. n. 50/2016 non è ammissibile il subappalto dell’importo complessivo del contratto. Verificare nei documenti di gara le eventuali percentuali massime di subappalto riferite all’importo complessivo e/o alle singole categorie.
La comparsa del messaggio di warning seganala il superamento dell`importo da liquidare al subappaltatore rispetto all`importo di subappalto autorizzato.</t>
  </si>
  <si>
    <t>Con riferimento alla presente opera, il direttore dei lavori attesta che, nello stato d’avanzamento dei lavori precedente a quello attuale, sono stati eseguiti i lavori nell'ammontare sopraindicato dalle imprese subappaltatrici di cui sopra, autorizzate da codesta Amministrazione. Inoltre il direttore dei lavori attesta l’avvenuto pagamento a favore delle imprese subappaltatrici di tutte le somme a queste dovute, visto le fatture quietanziate allegate e che è stata effettuata la ritenuta di garanzia, riportata nel capitolato speciale d’appalto per opere pubbliche, art. 21 comma 7.</t>
  </si>
  <si>
    <t>xxx@mail.it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</si>
</sst>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8"/>
      <name val="Calibri"/>
      <family val="2"/>
      <scheme val="minor"/>
    </font>
    <font>
      <b/>
      <sz val="12"/>
      <color theme="8"/>
      <name val="Calibri"/>
      <family val="2"/>
      <scheme val="minor"/>
    </font>
    <font>
      <sz val="12"/>
      <color rgb="FF595959"/>
      <name val="Calibri"/>
      <family val="2"/>
      <scheme val="minor"/>
    </font>
    <font>
      <b/>
      <sz val="12"/>
      <color rgb="FF59595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theme="8" tint="-0.249977111117893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4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8D8D8"/>
        <bgColor rgb="FF000000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44" fontId="9" fillId="0" borderId="0" applyFont="0" applyFill="0" applyBorder="0" applyAlignment="0" applyProtection="0"/>
    <xf numFmtId="0" fontId="11" fillId="8" borderId="0" applyNumberFormat="0" applyBorder="0" applyAlignment="0" applyProtection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92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4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164" fontId="2" fillId="2" borderId="0" xfId="0" applyNumberFormat="1" applyFont="1" applyFill="1" applyAlignment="1">
      <alignment vertical="center"/>
    </xf>
    <xf numFmtId="44" fontId="2" fillId="2" borderId="0" xfId="0" applyNumberFormat="1" applyFont="1" applyFill="1" applyAlignment="1">
      <alignment vertical="center"/>
    </xf>
    <xf numFmtId="164" fontId="4" fillId="3" borderId="0" xfId="0" applyNumberFormat="1" applyFont="1" applyFill="1" applyAlignment="1">
      <alignment vertical="center"/>
    </xf>
    <xf numFmtId="164" fontId="4" fillId="4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164" fontId="5" fillId="3" borderId="0" xfId="0" applyNumberFormat="1" applyFont="1" applyFill="1" applyAlignment="1">
      <alignment vertical="center"/>
    </xf>
    <xf numFmtId="164" fontId="4" fillId="2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2" fillId="4" borderId="0" xfId="0" applyNumberFormat="1" applyFont="1" applyFill="1" applyAlignment="1">
      <alignment vertical="center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6" borderId="0" xfId="0" applyFont="1" applyFill="1" applyBorder="1" applyAlignment="1">
      <alignment vertical="center"/>
    </xf>
    <xf numFmtId="164" fontId="2" fillId="5" borderId="0" xfId="0" applyNumberFormat="1" applyFont="1" applyFill="1" applyAlignment="1">
      <alignment vertical="center"/>
    </xf>
    <xf numFmtId="44" fontId="2" fillId="0" borderId="0" xfId="0" applyNumberFormat="1" applyFont="1" applyFill="1" applyAlignment="1">
      <alignment vertical="center"/>
    </xf>
    <xf numFmtId="7" fontId="2" fillId="2" borderId="0" xfId="0" applyNumberFormat="1" applyFont="1" applyFill="1" applyAlignment="1">
      <alignment vertical="center"/>
    </xf>
    <xf numFmtId="44" fontId="4" fillId="3" borderId="0" xfId="0" applyNumberFormat="1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7" borderId="0" xfId="0" applyNumberFormat="1" applyFont="1" applyFill="1" applyAlignment="1">
      <alignment horizontal="center" vertical="center"/>
    </xf>
    <xf numFmtId="164" fontId="8" fillId="0" borderId="0" xfId="0" applyNumberFormat="1" applyFont="1" applyFill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6" borderId="7" xfId="0" applyFont="1" applyFill="1" applyBorder="1" applyAlignment="1">
      <alignment vertical="center" wrapText="1"/>
    </xf>
    <xf numFmtId="0" fontId="5" fillId="6" borderId="8" xfId="0" applyFont="1" applyFill="1" applyBorder="1" applyAlignment="1">
      <alignment vertical="center"/>
    </xf>
    <xf numFmtId="164" fontId="5" fillId="3" borderId="9" xfId="0" applyNumberFormat="1" applyFont="1" applyFill="1" applyBorder="1" applyAlignment="1">
      <alignment vertical="center"/>
    </xf>
    <xf numFmtId="0" fontId="5" fillId="6" borderId="10" xfId="0" applyFont="1" applyFill="1" applyBorder="1" applyAlignment="1">
      <alignment vertical="center" wrapText="1"/>
    </xf>
    <xf numFmtId="164" fontId="5" fillId="6" borderId="11" xfId="0" applyNumberFormat="1" applyFont="1" applyFill="1" applyBorder="1" applyAlignment="1">
      <alignment vertical="center"/>
    </xf>
    <xf numFmtId="164" fontId="5" fillId="2" borderId="11" xfId="0" applyNumberFormat="1" applyFont="1" applyFill="1" applyBorder="1" applyAlignment="1">
      <alignment vertical="center"/>
    </xf>
    <xf numFmtId="0" fontId="5" fillId="6" borderId="12" xfId="0" applyFont="1" applyFill="1" applyBorder="1" applyAlignment="1">
      <alignment vertical="center" wrapText="1"/>
    </xf>
    <xf numFmtId="0" fontId="5" fillId="6" borderId="13" xfId="0" applyFont="1" applyFill="1" applyBorder="1" applyAlignment="1">
      <alignment vertical="center"/>
    </xf>
    <xf numFmtId="164" fontId="5" fillId="2" borderId="14" xfId="0" applyNumberFormat="1" applyFont="1" applyFill="1" applyBorder="1" applyAlignment="1">
      <alignment vertical="center"/>
    </xf>
    <xf numFmtId="0" fontId="2" fillId="6" borderId="11" xfId="0" applyFont="1" applyFill="1" applyBorder="1" applyAlignment="1">
      <alignment vertical="center"/>
    </xf>
    <xf numFmtId="0" fontId="2" fillId="6" borderId="10" xfId="0" applyFont="1" applyFill="1" applyBorder="1" applyAlignment="1">
      <alignment vertical="center" wrapText="1"/>
    </xf>
    <xf numFmtId="1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vertical="center"/>
    </xf>
    <xf numFmtId="44" fontId="4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164" fontId="8" fillId="0" borderId="0" xfId="0" applyNumberFormat="1" applyFont="1" applyFill="1" applyAlignment="1">
      <alignment vertical="center" wrapText="1"/>
    </xf>
    <xf numFmtId="164" fontId="2" fillId="0" borderId="13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wrapText="1"/>
    </xf>
    <xf numFmtId="0" fontId="5" fillId="6" borderId="16" xfId="0" applyFont="1" applyFill="1" applyBorder="1" applyAlignment="1">
      <alignment vertical="center" wrapText="1"/>
    </xf>
    <xf numFmtId="0" fontId="5" fillId="6" borderId="17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7" borderId="10" xfId="0" applyFont="1" applyFill="1" applyBorder="1" applyAlignment="1">
      <alignment vertical="center" wrapText="1"/>
    </xf>
    <xf numFmtId="0" fontId="5" fillId="7" borderId="19" xfId="0" applyFont="1" applyFill="1" applyBorder="1" applyAlignment="1">
      <alignment vertical="center" wrapText="1"/>
    </xf>
    <xf numFmtId="164" fontId="6" fillId="9" borderId="18" xfId="0" applyNumberFormat="1" applyFont="1" applyFill="1" applyBorder="1" applyAlignment="1">
      <alignment vertical="center"/>
    </xf>
    <xf numFmtId="164" fontId="6" fillId="9" borderId="15" xfId="0" applyNumberFormat="1" applyFont="1" applyFill="1" applyBorder="1" applyAlignment="1">
      <alignment vertical="center"/>
    </xf>
    <xf numFmtId="0" fontId="5" fillId="11" borderId="10" xfId="0" applyFont="1" applyFill="1" applyBorder="1" applyAlignment="1">
      <alignment vertical="center" wrapText="1"/>
    </xf>
    <xf numFmtId="0" fontId="5" fillId="11" borderId="11" xfId="0" applyFont="1" applyFill="1" applyBorder="1" applyAlignment="1">
      <alignment vertical="center" wrapText="1"/>
    </xf>
    <xf numFmtId="0" fontId="6" fillId="10" borderId="3" xfId="0" applyFont="1" applyFill="1" applyBorder="1" applyAlignment="1" applyProtection="1">
      <alignment vertical="center" wrapText="1"/>
    </xf>
    <xf numFmtId="10" fontId="6" fillId="10" borderId="3" xfId="0" applyNumberFormat="1" applyFont="1" applyFill="1" applyBorder="1" applyAlignment="1" applyProtection="1">
      <alignment horizontal="center" vertical="center" wrapText="1"/>
    </xf>
    <xf numFmtId="164" fontId="6" fillId="10" borderId="3" xfId="1" applyNumberFormat="1" applyFont="1" applyFill="1" applyBorder="1" applyAlignment="1" applyProtection="1">
      <alignment vertical="center" wrapText="1"/>
    </xf>
    <xf numFmtId="164" fontId="6" fillId="10" borderId="3" xfId="0" applyNumberFormat="1" applyFont="1" applyFill="1" applyBorder="1" applyAlignment="1" applyProtection="1">
      <alignment vertical="center" wrapText="1"/>
    </xf>
    <xf numFmtId="164" fontId="6" fillId="5" borderId="3" xfId="0" applyNumberFormat="1" applyFont="1" applyFill="1" applyBorder="1" applyAlignment="1" applyProtection="1">
      <alignment vertical="center" wrapText="1"/>
    </xf>
    <xf numFmtId="164" fontId="10" fillId="8" borderId="3" xfId="2" applyNumberFormat="1" applyFont="1" applyBorder="1" applyAlignment="1" applyProtection="1">
      <alignment vertical="center" wrapText="1"/>
    </xf>
    <xf numFmtId="164" fontId="6" fillId="9" borderId="3" xfId="0" applyNumberFormat="1" applyFont="1" applyFill="1" applyBorder="1" applyAlignment="1" applyProtection="1">
      <alignment vertical="center" wrapText="1"/>
    </xf>
    <xf numFmtId="164" fontId="11" fillId="8" borderId="1" xfId="2" applyNumberFormat="1" applyBorder="1" applyAlignment="1" applyProtection="1">
      <alignment vertical="center" wrapText="1"/>
    </xf>
    <xf numFmtId="164" fontId="4" fillId="7" borderId="1" xfId="0" applyNumberFormat="1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vertical="center" wrapText="1"/>
    </xf>
    <xf numFmtId="164" fontId="4" fillId="7" borderId="2" xfId="0" applyNumberFormat="1" applyFont="1" applyFill="1" applyBorder="1" applyAlignment="1" applyProtection="1">
      <alignment vertical="center" wrapText="1"/>
    </xf>
    <xf numFmtId="0" fontId="2" fillId="0" borderId="0" xfId="0" applyFont="1" applyProtection="1"/>
    <xf numFmtId="0" fontId="7" fillId="0" borderId="0" xfId="0" applyFont="1" applyBorder="1" applyAlignment="1" applyProtection="1">
      <alignment horizontal="justify" vertical="center" wrapText="1"/>
    </xf>
    <xf numFmtId="0" fontId="2" fillId="0" borderId="0" xfId="0" applyFont="1" applyFill="1" applyBorder="1" applyProtection="1"/>
    <xf numFmtId="0" fontId="2" fillId="0" borderId="0" xfId="0" applyFont="1" applyBorder="1" applyProtection="1"/>
    <xf numFmtId="0" fontId="5" fillId="0" borderId="0" xfId="0" applyFont="1" applyFill="1" applyBorder="1" applyAlignment="1" applyProtection="1">
      <alignment horizontal="justify" vertical="center" wrapText="1"/>
    </xf>
    <xf numFmtId="0" fontId="2" fillId="0" borderId="0" xfId="0" applyFont="1" applyFill="1" applyBorder="1" applyAlignment="1" applyProtection="1">
      <alignment horizontal="justify" vertical="center" wrapText="1"/>
    </xf>
    <xf numFmtId="14" fontId="2" fillId="2" borderId="0" xfId="0" applyNumberFormat="1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13" fillId="2" borderId="0" xfId="3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2" fillId="2" borderId="0" xfId="0" applyFont="1" applyFill="1" applyAlignment="1" applyProtection="1">
      <alignment vertical="center"/>
    </xf>
    <xf numFmtId="14" fontId="2" fillId="2" borderId="0" xfId="0" applyNumberFormat="1" applyFont="1" applyFill="1" applyBorder="1" applyAlignment="1" applyProtection="1">
      <alignment vertical="center" wrapText="1"/>
    </xf>
    <xf numFmtId="14" fontId="2" fillId="2" borderId="0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center" wrapText="1"/>
    </xf>
    <xf numFmtId="164" fontId="2" fillId="2" borderId="0" xfId="0" applyNumberFormat="1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right" vertical="center"/>
    </xf>
    <xf numFmtId="44" fontId="2" fillId="2" borderId="0" xfId="0" applyNumberFormat="1" applyFont="1" applyFill="1" applyBorder="1" applyAlignment="1" applyProtection="1">
      <alignment vertical="center"/>
    </xf>
    <xf numFmtId="44" fontId="2" fillId="0" borderId="0" xfId="0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center" vertical="center" wrapText="1"/>
    </xf>
    <xf numFmtId="0" fontId="4" fillId="12" borderId="3" xfId="0" applyFont="1" applyFill="1" applyBorder="1" applyAlignment="1" applyProtection="1">
      <alignment horizontal="center" vertical="center" wrapText="1"/>
    </xf>
    <xf numFmtId="0" fontId="4" fillId="10" borderId="1" xfId="0" applyFont="1" applyFill="1" applyBorder="1" applyAlignment="1" applyProtection="1">
      <alignment vertical="center" wrapText="1"/>
    </xf>
    <xf numFmtId="49" fontId="4" fillId="10" borderId="1" xfId="0" applyNumberFormat="1" applyFont="1" applyFill="1" applyBorder="1" applyAlignment="1" applyProtection="1">
      <alignment vertical="center" wrapText="1"/>
    </xf>
    <xf numFmtId="0" fontId="4" fillId="10" borderId="1" xfId="0" applyFont="1" applyFill="1" applyBorder="1" applyAlignment="1" applyProtection="1">
      <alignment horizontal="justify" vertical="center" wrapText="1"/>
    </xf>
    <xf numFmtId="0" fontId="13" fillId="10" borderId="1" xfId="3" applyFill="1" applyBorder="1" applyAlignment="1" applyProtection="1">
      <alignment horizontal="justify" vertical="center" wrapText="1"/>
    </xf>
    <xf numFmtId="0" fontId="4" fillId="10" borderId="1" xfId="0" applyFont="1" applyFill="1" applyBorder="1" applyAlignment="1" applyProtection="1">
      <alignment horizontal="center" vertical="center" wrapText="1"/>
    </xf>
    <xf numFmtId="164" fontId="4" fillId="10" borderId="1" xfId="1" applyNumberFormat="1" applyFont="1" applyFill="1" applyBorder="1" applyAlignment="1" applyProtection="1">
      <alignment vertical="center" wrapText="1"/>
    </xf>
    <xf numFmtId="164" fontId="4" fillId="10" borderId="1" xfId="0" applyNumberFormat="1" applyFont="1" applyFill="1" applyBorder="1" applyAlignment="1" applyProtection="1">
      <alignment vertical="center" wrapText="1"/>
    </xf>
    <xf numFmtId="164" fontId="4" fillId="13" borderId="3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Protection="1"/>
    <xf numFmtId="0" fontId="4" fillId="10" borderId="2" xfId="0" applyFont="1" applyFill="1" applyBorder="1" applyAlignment="1" applyProtection="1">
      <alignment vertical="center" wrapText="1"/>
    </xf>
    <xf numFmtId="49" fontId="4" fillId="10" borderId="2" xfId="0" applyNumberFormat="1" applyFont="1" applyFill="1" applyBorder="1" applyAlignment="1" applyProtection="1">
      <alignment vertical="center" wrapText="1"/>
    </xf>
    <xf numFmtId="0" fontId="4" fillId="10" borderId="2" xfId="0" applyFont="1" applyFill="1" applyBorder="1" applyAlignment="1" applyProtection="1">
      <alignment horizontal="justify" vertical="center" wrapText="1"/>
    </xf>
    <xf numFmtId="0" fontId="13" fillId="10" borderId="2" xfId="3" applyFill="1" applyBorder="1" applyAlignment="1" applyProtection="1">
      <alignment horizontal="justify" vertical="center" wrapText="1"/>
    </xf>
    <xf numFmtId="0" fontId="4" fillId="10" borderId="2" xfId="0" applyFont="1" applyFill="1" applyBorder="1" applyAlignment="1" applyProtection="1">
      <alignment horizontal="center" vertical="center" wrapText="1"/>
    </xf>
    <xf numFmtId="164" fontId="4" fillId="10" borderId="2" xfId="1" applyNumberFormat="1" applyFont="1" applyFill="1" applyBorder="1" applyAlignment="1" applyProtection="1">
      <alignment vertical="center" wrapText="1"/>
    </xf>
    <xf numFmtId="164" fontId="4" fillId="10" borderId="2" xfId="0" applyNumberFormat="1" applyFont="1" applyFill="1" applyBorder="1" applyAlignment="1" applyProtection="1">
      <alignment vertical="center" wrapText="1"/>
    </xf>
    <xf numFmtId="164" fontId="4" fillId="2" borderId="2" xfId="0" applyNumberFormat="1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horizontal="justify" vertical="center"/>
    </xf>
    <xf numFmtId="0" fontId="2" fillId="0" borderId="0" xfId="0" applyFont="1" applyFill="1" applyProtection="1"/>
    <xf numFmtId="164" fontId="6" fillId="2" borderId="0" xfId="0" applyNumberFormat="1" applyFont="1" applyFill="1" applyAlignment="1">
      <alignment vertical="center"/>
    </xf>
    <xf numFmtId="164" fontId="2" fillId="0" borderId="3" xfId="0" applyNumberFormat="1" applyFont="1" applyBorder="1" applyAlignment="1" applyProtection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6" fillId="6" borderId="8" xfId="0" applyFont="1" applyFill="1" applyBorder="1" applyAlignment="1">
      <alignment vertical="center" wrapText="1"/>
    </xf>
    <xf numFmtId="164" fontId="4" fillId="13" borderId="2" xfId="0" applyNumberFormat="1" applyFont="1" applyFill="1" applyBorder="1" applyAlignment="1" applyProtection="1">
      <alignment vertical="center" wrapText="1"/>
    </xf>
    <xf numFmtId="0" fontId="18" fillId="0" borderId="0" xfId="0" applyFont="1" applyProtection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11" borderId="0" xfId="0" applyFont="1" applyFill="1" applyProtection="1"/>
    <xf numFmtId="0" fontId="12" fillId="0" borderId="8" xfId="0" applyFont="1" applyBorder="1" applyAlignment="1">
      <alignment vertical="center"/>
    </xf>
    <xf numFmtId="164" fontId="12" fillId="0" borderId="8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21" fillId="5" borderId="7" xfId="0" applyFont="1" applyFill="1" applyBorder="1" applyAlignment="1">
      <alignment vertical="center" wrapText="1"/>
    </xf>
    <xf numFmtId="0" fontId="2" fillId="5" borderId="0" xfId="0" applyFont="1" applyFill="1" applyAlignment="1">
      <alignment vertical="center"/>
    </xf>
    <xf numFmtId="0" fontId="26" fillId="0" borderId="0" xfId="0" applyFont="1" applyFill="1" applyAlignment="1">
      <alignment vertical="center" wrapText="1"/>
    </xf>
    <xf numFmtId="164" fontId="1" fillId="3" borderId="0" xfId="0" applyNumberFormat="1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7" borderId="0" xfId="0" applyFont="1" applyFill="1" applyAlignment="1">
      <alignment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11" borderId="12" xfId="0" applyFont="1" applyFill="1" applyBorder="1" applyAlignment="1">
      <alignment vertical="center" wrapText="1"/>
    </xf>
    <xf numFmtId="0" fontId="0" fillId="11" borderId="13" xfId="0" applyFont="1" applyFill="1" applyBorder="1" applyAlignment="1">
      <alignment vertical="center" wrapText="1"/>
    </xf>
    <xf numFmtId="0" fontId="0" fillId="11" borderId="14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8" fillId="11" borderId="0" xfId="0" applyFont="1" applyFill="1" applyAlignment="1" applyProtection="1">
      <alignment horizontal="left" wrapText="1"/>
    </xf>
    <xf numFmtId="0" fontId="6" fillId="0" borderId="23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left"/>
    </xf>
    <xf numFmtId="0" fontId="6" fillId="7" borderId="23" xfId="0" applyFont="1" applyFill="1" applyBorder="1" applyAlignment="1" applyProtection="1">
      <alignment horizontal="center" vertical="center" wrapText="1"/>
    </xf>
    <xf numFmtId="0" fontId="6" fillId="7" borderId="24" xfId="0" applyFont="1" applyFill="1" applyBorder="1" applyAlignment="1" applyProtection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</xf>
  </cellXfs>
  <cellStyles count="45">
    <cellStyle name="Collegamento ipertestuale" xfId="3" builtinId="8"/>
    <cellStyle name="Collegamento ipertestuale visitato" xfId="4" builtinId="9" hidden="1"/>
    <cellStyle name="Collegamento ipertestuale visitato" xfId="5" builtinId="9" hidden="1"/>
    <cellStyle name="Collegamento ipertestuale visitato" xfId="6" builtinId="9" hidden="1"/>
    <cellStyle name="Collegamento ipertestuale visitato" xfId="7" builtinId="9" hidden="1"/>
    <cellStyle name="Collegamento ipertestuale visitato" xfId="8" builtinId="9" hidden="1"/>
    <cellStyle name="Collegamento ipertestuale visitato" xfId="9" builtinId="9" hidden="1"/>
    <cellStyle name="Collegamento ipertestuale visitato" xfId="10" builtinId="9" hidden="1"/>
    <cellStyle name="Collegamento ipertestuale visitato" xfId="11" builtinId="9" hidden="1"/>
    <cellStyle name="Collegamento ipertestuale visitato" xfId="12" builtinId="9" hidden="1"/>
    <cellStyle name="Collegamento ipertestuale visitato" xfId="13" builtinId="9" hidden="1"/>
    <cellStyle name="Collegamento ipertestuale visitato" xfId="14" builtinId="9" hidden="1"/>
    <cellStyle name="Collegamento ipertestuale visitato" xfId="15" builtinId="9" hidden="1"/>
    <cellStyle name="Collegamento ipertestuale visitato" xfId="16" builtinId="9" hidden="1"/>
    <cellStyle name="Collegamento ipertestuale visitato" xfId="17" builtinId="9" hidden="1"/>
    <cellStyle name="Collegamento ipertestuale visitato" xfId="18" builtinId="9" hidden="1"/>
    <cellStyle name="Collegamento ipertestuale visitato" xfId="19" builtinId="9" hidden="1"/>
    <cellStyle name="Collegamento ipertestuale visitato" xfId="20" builtinId="9" hidden="1"/>
    <cellStyle name="Collegamento ipertestuale visitato" xfId="21" builtinId="9" hidden="1"/>
    <cellStyle name="Collegamento ipertestuale visitato" xfId="22" builtinId="9" hidden="1"/>
    <cellStyle name="Collegamento ipertestuale visitato" xfId="23" builtinId="9" hidden="1"/>
    <cellStyle name="Collegamento ipertestuale visitato" xfId="24" builtinId="9" hidden="1"/>
    <cellStyle name="Collegamento ipertestuale visitato" xfId="25" builtinId="9" hidden="1"/>
    <cellStyle name="Collegamento ipertestuale visitato" xfId="26" builtinId="9" hidden="1"/>
    <cellStyle name="Collegamento ipertestuale visitato" xfId="27" builtinId="9" hidden="1"/>
    <cellStyle name="Collegamento ipertestuale visitato" xfId="28" builtinId="9" hidden="1"/>
    <cellStyle name="Collegamento ipertestuale visitato" xfId="29" builtinId="9" hidden="1"/>
    <cellStyle name="Collegamento ipertestuale visitato" xfId="30" builtinId="9" hidden="1"/>
    <cellStyle name="Collegamento ipertestuale visitato" xfId="31" builtinId="9" hidden="1"/>
    <cellStyle name="Collegamento ipertestuale visitato" xfId="32" builtinId="9" hidden="1"/>
    <cellStyle name="Collegamento ipertestuale visitato" xfId="33" builtinId="9" hidden="1"/>
    <cellStyle name="Collegamento ipertestuale visitato" xfId="34" builtinId="9" hidden="1"/>
    <cellStyle name="Collegamento ipertestuale visitato" xfId="35" builtinId="9" hidden="1"/>
    <cellStyle name="Collegamento ipertestuale visitato" xfId="36" builtinId="9" hidden="1"/>
    <cellStyle name="Collegamento ipertestuale visitato" xfId="37" builtinId="9" hidden="1"/>
    <cellStyle name="Collegamento ipertestuale visitato" xfId="38" builtinId="9" hidden="1"/>
    <cellStyle name="Collegamento ipertestuale visitato" xfId="39" builtinId="9" hidden="1"/>
    <cellStyle name="Collegamento ipertestuale visitato" xfId="40" builtinId="9" hidden="1"/>
    <cellStyle name="Collegamento ipertestuale visitato" xfId="41" builtinId="9" hidden="1"/>
    <cellStyle name="Collegamento ipertestuale visitato" xfId="42" builtinId="9" hidden="1"/>
    <cellStyle name="Collegamento ipertestuale visitato" xfId="43" builtinId="9" hidden="1"/>
    <cellStyle name="Collegamento ipertestuale visitato" xfId="44" builtinId="9" hidden="1"/>
    <cellStyle name="Colore 1" xfId="2" builtinId="29"/>
    <cellStyle name="Normale" xfId="0" builtinId="0"/>
    <cellStyle name="Valuta" xfId="1" builtinId="4"/>
  </cellStyles>
  <dxfs count="1">
    <dxf>
      <font>
        <b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xxx@mail.it" TargetMode="External"/><Relationship Id="rId1" Type="http://schemas.openxmlformats.org/officeDocument/2006/relationships/hyperlink" Target="mailto:xxx@mail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3"/>
  <sheetViews>
    <sheetView topLeftCell="A112" zoomScale="90" zoomScaleNormal="90" zoomScaleSheetLayoutView="100" workbookViewId="0">
      <selection activeCell="A44" sqref="A44"/>
    </sheetView>
  </sheetViews>
  <sheetFormatPr defaultColWidth="8.85546875" defaultRowHeight="15.75" x14ac:dyDescent="0.25"/>
  <cols>
    <col min="1" max="1" width="46.42578125" style="1" customWidth="1"/>
    <col min="2" max="2" width="14.7109375" style="2" customWidth="1"/>
    <col min="3" max="3" width="22" style="2" bestFit="1" customWidth="1"/>
    <col min="4" max="4" width="13.28515625" style="2" customWidth="1"/>
    <col min="5" max="5" width="16.28515625" style="2" customWidth="1"/>
    <col min="6" max="6" width="11.42578125" style="2" bestFit="1" customWidth="1"/>
    <col min="7" max="7" width="18.42578125" style="3" bestFit="1" customWidth="1"/>
    <col min="8" max="8" width="9.140625" style="2" bestFit="1" customWidth="1"/>
    <col min="9" max="9" width="14.42578125" style="2" bestFit="1" customWidth="1"/>
    <col min="10" max="16384" width="8.85546875" style="2"/>
  </cols>
  <sheetData>
    <row r="1" spans="1:7" ht="34.5" customHeight="1" x14ac:dyDescent="0.25">
      <c r="A1" s="14" t="s">
        <v>108</v>
      </c>
      <c r="B1" s="162" t="s">
        <v>114</v>
      </c>
      <c r="C1" s="163"/>
      <c r="D1" s="163"/>
      <c r="E1" s="163"/>
      <c r="F1" s="163"/>
      <c r="G1" s="163"/>
    </row>
    <row r="3" spans="1:7" ht="15" customHeight="1" x14ac:dyDescent="0.25">
      <c r="A3" s="22" t="s">
        <v>0</v>
      </c>
      <c r="B3" s="2" t="s">
        <v>1</v>
      </c>
      <c r="C3" s="4">
        <f ca="1">TODAY()</f>
        <v>45313</v>
      </c>
    </row>
    <row r="4" spans="1:7" ht="15" customHeight="1" x14ac:dyDescent="0.25">
      <c r="A4" s="14" t="s">
        <v>2</v>
      </c>
      <c r="B4" s="2" t="s">
        <v>1</v>
      </c>
      <c r="C4" s="5">
        <v>9</v>
      </c>
    </row>
    <row r="6" spans="1:7" ht="15" customHeight="1" x14ac:dyDescent="0.25">
      <c r="A6" s="14" t="s">
        <v>3</v>
      </c>
      <c r="B6" s="2" t="s">
        <v>1</v>
      </c>
      <c r="C6" s="5" t="s">
        <v>4</v>
      </c>
    </row>
    <row r="7" spans="1:7" x14ac:dyDescent="0.25">
      <c r="A7" s="22" t="s">
        <v>5</v>
      </c>
      <c r="B7" s="2" t="s">
        <v>1</v>
      </c>
      <c r="C7" s="5" t="s">
        <v>57</v>
      </c>
    </row>
    <row r="8" spans="1:7" x14ac:dyDescent="0.25">
      <c r="A8" s="22" t="s">
        <v>6</v>
      </c>
      <c r="B8" s="2" t="s">
        <v>1</v>
      </c>
      <c r="C8" s="5" t="s">
        <v>7</v>
      </c>
    </row>
    <row r="9" spans="1:7" x14ac:dyDescent="0.25">
      <c r="A9" s="22" t="s">
        <v>8</v>
      </c>
      <c r="B9" s="2" t="s">
        <v>1</v>
      </c>
      <c r="C9" s="5" t="s">
        <v>9</v>
      </c>
    </row>
    <row r="11" spans="1:7" x14ac:dyDescent="0.25">
      <c r="A11" s="14" t="s">
        <v>10</v>
      </c>
      <c r="C11" s="6"/>
    </row>
    <row r="12" spans="1:7" x14ac:dyDescent="0.25">
      <c r="A12" s="7" t="s">
        <v>11</v>
      </c>
      <c r="B12" s="2" t="s">
        <v>1</v>
      </c>
      <c r="C12" s="5" t="s">
        <v>54</v>
      </c>
    </row>
    <row r="13" spans="1:7" ht="15" customHeight="1" x14ac:dyDescent="0.25">
      <c r="A13" s="22" t="s">
        <v>12</v>
      </c>
      <c r="B13" s="2" t="s">
        <v>1</v>
      </c>
      <c r="C13" s="5" t="s">
        <v>58</v>
      </c>
    </row>
    <row r="14" spans="1:7" ht="15" customHeight="1" x14ac:dyDescent="0.25">
      <c r="A14" s="22" t="s">
        <v>13</v>
      </c>
      <c r="B14" s="2" t="s">
        <v>1</v>
      </c>
      <c r="C14" s="5">
        <v>2125</v>
      </c>
    </row>
    <row r="15" spans="1:7" ht="15" customHeight="1" x14ac:dyDescent="0.25">
      <c r="A15" s="22" t="s">
        <v>14</v>
      </c>
      <c r="B15" s="2" t="s">
        <v>1</v>
      </c>
      <c r="C15" s="5">
        <v>1233</v>
      </c>
    </row>
    <row r="16" spans="1:7" ht="15" customHeight="1" x14ac:dyDescent="0.25">
      <c r="A16" s="7" t="s">
        <v>15</v>
      </c>
      <c r="B16" s="2" t="s">
        <v>1</v>
      </c>
      <c r="C16" s="5" t="s">
        <v>55</v>
      </c>
    </row>
    <row r="17" spans="1:8" ht="15" customHeight="1" x14ac:dyDescent="0.25">
      <c r="A17" s="22" t="s">
        <v>12</v>
      </c>
      <c r="B17" s="2" t="s">
        <v>1</v>
      </c>
      <c r="C17" s="5" t="s">
        <v>59</v>
      </c>
    </row>
    <row r="18" spans="1:8" ht="15" customHeight="1" x14ac:dyDescent="0.25">
      <c r="A18" s="22" t="s">
        <v>13</v>
      </c>
      <c r="B18" s="2" t="s">
        <v>1</v>
      </c>
      <c r="C18" s="5">
        <v>2554</v>
      </c>
    </row>
    <row r="19" spans="1:8" ht="15" customHeight="1" x14ac:dyDescent="0.25">
      <c r="A19" s="22" t="s">
        <v>14</v>
      </c>
      <c r="B19" s="2" t="s">
        <v>1</v>
      </c>
      <c r="C19" s="5">
        <v>2156</v>
      </c>
    </row>
    <row r="20" spans="1:8" x14ac:dyDescent="0.25">
      <c r="A20" s="7" t="s">
        <v>15</v>
      </c>
      <c r="B20" s="2" t="s">
        <v>1</v>
      </c>
      <c r="C20" s="5" t="s">
        <v>56</v>
      </c>
    </row>
    <row r="21" spans="1:8" ht="15" customHeight="1" x14ac:dyDescent="0.25">
      <c r="A21" s="22" t="s">
        <v>12</v>
      </c>
      <c r="B21" s="2" t="s">
        <v>1</v>
      </c>
      <c r="C21" s="5" t="s">
        <v>60</v>
      </c>
    </row>
    <row r="22" spans="1:8" ht="15" customHeight="1" x14ac:dyDescent="0.25">
      <c r="A22" s="22" t="s">
        <v>13</v>
      </c>
      <c r="B22" s="2" t="s">
        <v>1</v>
      </c>
      <c r="C22" s="5">
        <v>2541</v>
      </c>
    </row>
    <row r="23" spans="1:8" ht="15" customHeight="1" x14ac:dyDescent="0.25">
      <c r="A23" s="22" t="s">
        <v>14</v>
      </c>
      <c r="B23" s="2" t="s">
        <v>1</v>
      </c>
      <c r="C23" s="5">
        <v>244</v>
      </c>
    </row>
    <row r="25" spans="1:8" ht="15" customHeight="1" x14ac:dyDescent="0.25">
      <c r="A25" s="22" t="s">
        <v>16</v>
      </c>
      <c r="B25" s="2" t="s">
        <v>17</v>
      </c>
      <c r="C25" s="4">
        <v>42856</v>
      </c>
      <c r="D25" s="25" t="s">
        <v>18</v>
      </c>
      <c r="E25" s="5">
        <v>25544</v>
      </c>
      <c r="F25" s="26" t="s">
        <v>19</v>
      </c>
      <c r="G25" s="8">
        <v>7241367.1900000004</v>
      </c>
    </row>
    <row r="26" spans="1:8" x14ac:dyDescent="0.25">
      <c r="A26" s="22"/>
      <c r="D26" s="2" t="s">
        <v>20</v>
      </c>
      <c r="E26" s="9">
        <v>203128.86</v>
      </c>
      <c r="H26" s="39"/>
    </row>
    <row r="27" spans="1:8" x14ac:dyDescent="0.25">
      <c r="A27" s="22"/>
      <c r="G27" s="30"/>
    </row>
    <row r="28" spans="1:8" ht="63" x14ac:dyDescent="0.25">
      <c r="A28" s="155" t="s">
        <v>107</v>
      </c>
      <c r="B28" s="2" t="s">
        <v>21</v>
      </c>
      <c r="C28" s="151">
        <v>1</v>
      </c>
      <c r="F28" s="26"/>
    </row>
    <row r="29" spans="1:8" x14ac:dyDescent="0.25">
      <c r="A29" s="22"/>
      <c r="F29" s="26"/>
    </row>
    <row r="30" spans="1:8" x14ac:dyDescent="0.25">
      <c r="A30" s="22"/>
      <c r="F30" s="26"/>
    </row>
    <row r="31" spans="1:8" ht="15" customHeight="1" x14ac:dyDescent="0.25">
      <c r="A31" s="22" t="s">
        <v>22</v>
      </c>
      <c r="B31" s="2" t="s">
        <v>17</v>
      </c>
      <c r="C31" s="4">
        <v>42325</v>
      </c>
      <c r="D31" s="2" t="s">
        <v>20</v>
      </c>
      <c r="E31" s="31">
        <v>19397.75</v>
      </c>
      <c r="F31" s="26" t="s">
        <v>19</v>
      </c>
      <c r="G31" s="8">
        <v>387955.15</v>
      </c>
    </row>
    <row r="32" spans="1:8" ht="15" customHeight="1" x14ac:dyDescent="0.25">
      <c r="A32" s="22"/>
      <c r="C32" s="4">
        <v>42692</v>
      </c>
      <c r="E32" s="31">
        <v>16942.439999999999</v>
      </c>
      <c r="F32" s="26"/>
      <c r="G32" s="8">
        <v>338848.86</v>
      </c>
    </row>
    <row r="33" spans="1:11" ht="15" customHeight="1" x14ac:dyDescent="0.25">
      <c r="A33" s="22"/>
      <c r="C33" s="4"/>
      <c r="E33" s="31"/>
      <c r="F33" s="26"/>
      <c r="G33" s="8"/>
      <c r="H33" s="38"/>
      <c r="I33" s="38"/>
    </row>
    <row r="34" spans="1:11" ht="15" customHeight="1" x14ac:dyDescent="0.25">
      <c r="A34" s="22" t="s">
        <v>23</v>
      </c>
      <c r="C34" s="23"/>
      <c r="E34" s="31"/>
      <c r="F34" s="26"/>
      <c r="G34" s="8"/>
      <c r="H34" s="38"/>
      <c r="I34" s="38"/>
    </row>
    <row r="35" spans="1:11" ht="15" customHeight="1" x14ac:dyDescent="0.25">
      <c r="A35" s="22"/>
      <c r="C35" s="23"/>
      <c r="E35" s="31"/>
      <c r="F35" s="26"/>
      <c r="G35" s="8"/>
      <c r="H35" s="38"/>
      <c r="I35" s="38"/>
    </row>
    <row r="36" spans="1:11" ht="15" customHeight="1" x14ac:dyDescent="0.25">
      <c r="A36" s="22"/>
      <c r="C36" s="23"/>
      <c r="E36" s="31"/>
      <c r="F36" s="26"/>
      <c r="G36" s="8"/>
      <c r="H36" s="38"/>
      <c r="I36" s="38"/>
      <c r="J36" s="6"/>
      <c r="K36" s="6"/>
    </row>
    <row r="37" spans="1:11" x14ac:dyDescent="0.25">
      <c r="A37" s="22" t="s">
        <v>24</v>
      </c>
      <c r="D37" s="2" t="s">
        <v>20</v>
      </c>
      <c r="E37" s="32">
        <f>SUM(E26,E31:E36)</f>
        <v>239469.05</v>
      </c>
      <c r="F37" s="26" t="s">
        <v>25</v>
      </c>
      <c r="G37" s="10">
        <f>SUM(G31:G36)+G25</f>
        <v>7968171.2000000002</v>
      </c>
      <c r="H37" s="38"/>
      <c r="I37" s="38"/>
      <c r="J37" s="6"/>
      <c r="K37" s="6"/>
    </row>
    <row r="38" spans="1:11" x14ac:dyDescent="0.25">
      <c r="A38" s="22"/>
      <c r="D38" s="6"/>
      <c r="E38" s="58"/>
      <c r="F38" s="59"/>
      <c r="G38" s="18"/>
      <c r="H38" s="40"/>
      <c r="I38" s="40"/>
      <c r="J38" s="6"/>
      <c r="K38" s="6"/>
    </row>
    <row r="39" spans="1:11" x14ac:dyDescent="0.25">
      <c r="A39" s="152" t="s">
        <v>110</v>
      </c>
      <c r="B39" s="2" t="s">
        <v>17</v>
      </c>
      <c r="C39" s="4">
        <v>42171</v>
      </c>
      <c r="D39" s="6"/>
      <c r="E39" s="6"/>
      <c r="F39" s="26" t="s">
        <v>26</v>
      </c>
      <c r="G39" s="13">
        <f>G25*0.2</f>
        <v>1448273.4380000001</v>
      </c>
      <c r="H39" s="40"/>
      <c r="I39" s="40"/>
      <c r="J39" s="6"/>
      <c r="K39" s="6"/>
    </row>
    <row r="40" spans="1:11" x14ac:dyDescent="0.25">
      <c r="A40" s="138" t="s">
        <v>115</v>
      </c>
      <c r="C40" s="55"/>
      <c r="D40" s="37"/>
      <c r="E40" s="37"/>
      <c r="F40" s="56"/>
      <c r="G40" s="57"/>
      <c r="H40" s="40"/>
      <c r="I40" s="40"/>
      <c r="J40" s="6"/>
      <c r="K40" s="6"/>
    </row>
    <row r="41" spans="1:11" x14ac:dyDescent="0.25">
      <c r="A41" s="2"/>
      <c r="C41" s="37"/>
      <c r="D41" s="37"/>
      <c r="E41" s="37"/>
      <c r="F41" s="56"/>
      <c r="G41" s="57"/>
      <c r="H41" s="6"/>
      <c r="I41" s="6"/>
      <c r="J41" s="6"/>
      <c r="K41" s="6"/>
    </row>
    <row r="42" spans="1:11" ht="15" customHeight="1" x14ac:dyDescent="0.25">
      <c r="A42" s="22" t="s">
        <v>27</v>
      </c>
      <c r="B42" s="2" t="s">
        <v>17</v>
      </c>
      <c r="C42" s="4">
        <v>42325</v>
      </c>
      <c r="D42" s="25" t="s">
        <v>18</v>
      </c>
      <c r="E42" s="24">
        <v>1</v>
      </c>
      <c r="F42" s="26" t="s">
        <v>19</v>
      </c>
      <c r="G42" s="8">
        <v>116663.71</v>
      </c>
      <c r="H42" s="6"/>
      <c r="I42" s="6"/>
      <c r="J42" s="6"/>
      <c r="K42" s="6"/>
    </row>
    <row r="43" spans="1:11" ht="15" customHeight="1" x14ac:dyDescent="0.25">
      <c r="A43" s="22"/>
      <c r="C43" s="4">
        <v>42423</v>
      </c>
      <c r="D43" s="25"/>
      <c r="E43" s="24">
        <v>2</v>
      </c>
      <c r="F43" s="26"/>
      <c r="G43" s="8">
        <v>601485.34</v>
      </c>
      <c r="I43" s="6"/>
    </row>
    <row r="44" spans="1:11" ht="15" customHeight="1" x14ac:dyDescent="0.25">
      <c r="A44" s="22"/>
      <c r="C44" s="4">
        <v>42520</v>
      </c>
      <c r="D44" s="25"/>
      <c r="E44" s="24">
        <v>3</v>
      </c>
      <c r="F44" s="26"/>
      <c r="G44" s="8">
        <v>908001.51</v>
      </c>
      <c r="I44" s="6"/>
    </row>
    <row r="45" spans="1:11" ht="15" customHeight="1" x14ac:dyDescent="0.25">
      <c r="A45" s="22"/>
      <c r="C45" s="4">
        <v>42586</v>
      </c>
      <c r="D45" s="25"/>
      <c r="E45" s="24">
        <v>4</v>
      </c>
      <c r="F45" s="26"/>
      <c r="G45" s="8">
        <v>946152.84</v>
      </c>
      <c r="I45" s="6"/>
    </row>
    <row r="46" spans="1:11" ht="15" customHeight="1" x14ac:dyDescent="0.25">
      <c r="A46" s="22"/>
      <c r="C46" s="4">
        <v>42656</v>
      </c>
      <c r="D46" s="25"/>
      <c r="E46" s="24">
        <v>5</v>
      </c>
      <c r="F46" s="26"/>
      <c r="G46" s="8">
        <v>935120.38</v>
      </c>
      <c r="I46" s="6"/>
    </row>
    <row r="47" spans="1:11" ht="15" customHeight="1" x14ac:dyDescent="0.25">
      <c r="A47" s="22"/>
      <c r="C47" s="4">
        <v>42696</v>
      </c>
      <c r="D47" s="25"/>
      <c r="E47" s="24">
        <v>6</v>
      </c>
      <c r="F47" s="26"/>
      <c r="G47" s="8">
        <v>930944.08</v>
      </c>
      <c r="I47" s="6"/>
    </row>
    <row r="48" spans="1:11" ht="15" customHeight="1" x14ac:dyDescent="0.25">
      <c r="A48" s="22"/>
      <c r="C48" s="4">
        <v>42754</v>
      </c>
      <c r="D48" s="25"/>
      <c r="E48" s="24">
        <v>7</v>
      </c>
      <c r="F48" s="26"/>
      <c r="G48" s="8">
        <v>913923.61</v>
      </c>
      <c r="I48" s="6"/>
    </row>
    <row r="49" spans="1:9" ht="15" customHeight="1" x14ac:dyDescent="0.25">
      <c r="A49" s="22"/>
      <c r="C49" s="4">
        <v>42824</v>
      </c>
      <c r="D49" s="25"/>
      <c r="E49" s="24">
        <v>8</v>
      </c>
      <c r="F49" s="26"/>
      <c r="G49" s="8">
        <v>909941.35</v>
      </c>
      <c r="I49" s="6"/>
    </row>
    <row r="50" spans="1:9" ht="15" customHeight="1" x14ac:dyDescent="0.25">
      <c r="A50" s="22"/>
      <c r="C50" s="4"/>
      <c r="D50" s="25"/>
      <c r="E50" s="5"/>
      <c r="F50" s="26"/>
      <c r="G50" s="8"/>
      <c r="I50" s="6"/>
    </row>
    <row r="51" spans="1:9" ht="15" customHeight="1" x14ac:dyDescent="0.25">
      <c r="A51" s="22"/>
      <c r="C51" s="4"/>
      <c r="D51" s="25"/>
      <c r="E51" s="5"/>
      <c r="F51" s="26"/>
      <c r="G51" s="8"/>
      <c r="I51" s="6"/>
    </row>
    <row r="52" spans="1:9" x14ac:dyDescent="0.25">
      <c r="A52" s="22"/>
      <c r="D52" s="25"/>
      <c r="F52" s="26" t="s">
        <v>25</v>
      </c>
      <c r="G52" s="11">
        <f>SUM(G42:G51)</f>
        <v>6262232.8199999994</v>
      </c>
    </row>
    <row r="53" spans="1:9" x14ac:dyDescent="0.25">
      <c r="A53" s="22"/>
      <c r="F53" s="26"/>
      <c r="G53" s="12"/>
    </row>
    <row r="54" spans="1:9" x14ac:dyDescent="0.25">
      <c r="A54" s="22" t="s">
        <v>28</v>
      </c>
      <c r="C54" s="4">
        <v>42884</v>
      </c>
      <c r="F54" s="26"/>
      <c r="H54" s="6"/>
      <c r="I54" s="6"/>
    </row>
    <row r="55" spans="1:9" ht="31.5" x14ac:dyDescent="0.25">
      <c r="A55" s="22" t="s">
        <v>29</v>
      </c>
      <c r="F55" s="26"/>
      <c r="G55" s="8">
        <v>7950856.8200000003</v>
      </c>
      <c r="H55" s="6"/>
      <c r="I55" s="6"/>
    </row>
    <row r="56" spans="1:9" x14ac:dyDescent="0.25">
      <c r="A56" s="22" t="s">
        <v>30</v>
      </c>
      <c r="F56" s="26"/>
      <c r="H56" s="6"/>
      <c r="I56" s="6"/>
    </row>
    <row r="57" spans="1:9" x14ac:dyDescent="0.25">
      <c r="A57" s="22" t="s">
        <v>31</v>
      </c>
      <c r="F57" s="26"/>
      <c r="G57" s="13">
        <f>G55</f>
        <v>7950856.8200000003</v>
      </c>
      <c r="H57" s="6"/>
      <c r="I57" s="6"/>
    </row>
    <row r="58" spans="1:9" x14ac:dyDescent="0.25">
      <c r="A58" s="22"/>
      <c r="C58" s="33" t="s">
        <v>32</v>
      </c>
      <c r="E58" s="33" t="s">
        <v>33</v>
      </c>
      <c r="F58" s="26"/>
      <c r="G58" s="34" t="s">
        <v>34</v>
      </c>
      <c r="H58" s="6"/>
      <c r="I58" s="6"/>
    </row>
    <row r="59" spans="1:9" x14ac:dyDescent="0.25">
      <c r="A59" s="14" t="s">
        <v>35</v>
      </c>
      <c r="B59" s="15"/>
      <c r="C59" s="136">
        <v>7021476.9299999997</v>
      </c>
      <c r="D59" s="15"/>
      <c r="E59" s="136">
        <v>929379.89</v>
      </c>
      <c r="F59" s="27" t="s">
        <v>26</v>
      </c>
      <c r="G59" s="16">
        <f>C59+E59</f>
        <v>7950856.8199999994</v>
      </c>
      <c r="H59" s="39"/>
      <c r="I59" s="39"/>
    </row>
    <row r="60" spans="1:9" x14ac:dyDescent="0.25">
      <c r="A60" s="22"/>
      <c r="C60" s="35"/>
      <c r="D60" s="6"/>
      <c r="E60" s="35"/>
      <c r="H60" s="6"/>
      <c r="I60" s="6"/>
    </row>
    <row r="61" spans="1:9" x14ac:dyDescent="0.25">
      <c r="A61" s="22"/>
      <c r="C61" s="35"/>
      <c r="D61" s="6"/>
      <c r="E61" s="35"/>
      <c r="H61" s="6"/>
      <c r="I61" s="6"/>
    </row>
    <row r="62" spans="1:9" ht="18.75" customHeight="1" x14ac:dyDescent="0.25">
      <c r="A62" s="14" t="s">
        <v>36</v>
      </c>
      <c r="C62" s="3"/>
      <c r="E62" s="3"/>
      <c r="H62" s="6"/>
      <c r="I62" s="6"/>
    </row>
    <row r="63" spans="1:9" ht="18.75" customHeight="1" x14ac:dyDescent="0.25">
      <c r="A63" s="22" t="s">
        <v>37</v>
      </c>
      <c r="C63" s="3"/>
      <c r="E63" s="3"/>
      <c r="F63" s="2" t="s">
        <v>26</v>
      </c>
      <c r="G63" s="20">
        <f>G52</f>
        <v>6262232.8199999994</v>
      </c>
      <c r="H63" s="6"/>
      <c r="I63" s="6"/>
    </row>
    <row r="64" spans="1:9" ht="49.5" customHeight="1" x14ac:dyDescent="0.25">
      <c r="A64" s="155" t="s">
        <v>106</v>
      </c>
      <c r="C64" s="13">
        <f>C59*0.5%</f>
        <v>35107.38465</v>
      </c>
      <c r="E64" s="13">
        <f>E59*0.5%</f>
        <v>4646.8994499999999</v>
      </c>
      <c r="F64" s="2" t="s">
        <v>26</v>
      </c>
      <c r="G64" s="13">
        <f>C64+E64</f>
        <v>39754.284099999997</v>
      </c>
      <c r="H64" s="6"/>
      <c r="I64" s="6"/>
    </row>
    <row r="65" spans="1:9" ht="18.75" customHeight="1" x14ac:dyDescent="0.25">
      <c r="A65" s="22"/>
      <c r="B65" s="22"/>
      <c r="C65" s="22"/>
      <c r="D65" s="22"/>
      <c r="E65" s="22"/>
      <c r="F65" s="22"/>
      <c r="G65" s="22"/>
      <c r="H65" s="6"/>
      <c r="I65" s="6"/>
    </row>
    <row r="66" spans="1:9" x14ac:dyDescent="0.25">
      <c r="A66" s="22" t="s">
        <v>49</v>
      </c>
      <c r="B66" s="2" t="s">
        <v>38</v>
      </c>
      <c r="C66" s="17">
        <v>724136.72</v>
      </c>
      <c r="D66" s="2" t="s">
        <v>33</v>
      </c>
      <c r="E66" s="17">
        <v>0</v>
      </c>
      <c r="F66" s="2" t="s">
        <v>26</v>
      </c>
      <c r="G66" s="13">
        <f>C66+E66</f>
        <v>724136.72</v>
      </c>
      <c r="H66" s="39"/>
      <c r="I66" s="6"/>
    </row>
    <row r="67" spans="1:9" s="6" customFormat="1" x14ac:dyDescent="0.25">
      <c r="A67" s="42"/>
      <c r="C67" s="18"/>
      <c r="E67" s="18"/>
      <c r="G67" s="12"/>
      <c r="H67" s="39"/>
    </row>
    <row r="68" spans="1:9" ht="47.25" x14ac:dyDescent="0.25">
      <c r="A68" s="138" t="s">
        <v>90</v>
      </c>
      <c r="B68" s="6"/>
      <c r="C68" s="60"/>
      <c r="D68" s="38"/>
      <c r="E68" s="6"/>
      <c r="F68" s="2" t="s">
        <v>26</v>
      </c>
      <c r="G68" s="8"/>
      <c r="H68" s="6"/>
      <c r="I68" s="6"/>
    </row>
    <row r="69" spans="1:9" ht="16.5" thickBot="1" x14ac:dyDescent="0.3">
      <c r="B69" s="6"/>
      <c r="C69" s="6"/>
      <c r="D69" s="6"/>
      <c r="E69" s="6"/>
      <c r="G69" s="61"/>
      <c r="H69" s="6"/>
      <c r="I69" s="6"/>
    </row>
    <row r="70" spans="1:9" ht="15" customHeight="1" x14ac:dyDescent="0.25">
      <c r="A70" s="14" t="s">
        <v>39</v>
      </c>
      <c r="B70" s="6"/>
      <c r="C70" s="6"/>
      <c r="D70" s="6"/>
      <c r="E70" s="6"/>
      <c r="G70" s="16">
        <f>SUM(G63:G64,G66,G68)</f>
        <v>7026123.8240999989</v>
      </c>
      <c r="H70" s="6"/>
      <c r="I70" s="6"/>
    </row>
    <row r="71" spans="1:9" ht="16.5" thickBot="1" x14ac:dyDescent="0.3">
      <c r="G71" s="61"/>
      <c r="H71" s="6"/>
      <c r="I71" s="6"/>
    </row>
    <row r="72" spans="1:9" ht="21" customHeight="1" x14ac:dyDescent="0.25">
      <c r="A72" s="22" t="s">
        <v>40</v>
      </c>
      <c r="F72" s="139" t="s">
        <v>92</v>
      </c>
      <c r="G72" s="16">
        <f>G59-G70</f>
        <v>924732.99590000045</v>
      </c>
      <c r="H72" s="6"/>
      <c r="I72" s="6"/>
    </row>
    <row r="73" spans="1:9" ht="21" customHeight="1" x14ac:dyDescent="0.25">
      <c r="A73" s="22" t="s">
        <v>41</v>
      </c>
      <c r="G73" s="19"/>
    </row>
    <row r="74" spans="1:9" ht="21" customHeight="1" x14ac:dyDescent="0.25">
      <c r="A74" s="22"/>
      <c r="G74" s="19"/>
    </row>
    <row r="75" spans="1:9" ht="21" customHeight="1" x14ac:dyDescent="0.25">
      <c r="A75" s="22" t="s">
        <v>42</v>
      </c>
      <c r="G75" s="13">
        <f>G72-G76</f>
        <v>924732.99590000045</v>
      </c>
    </row>
    <row r="76" spans="1:9" ht="34.5" customHeight="1" x14ac:dyDescent="0.25">
      <c r="A76" s="22" t="s">
        <v>43</v>
      </c>
      <c r="G76" s="29">
        <f>'B13 bis DURC - Subappaltatori'!L55</f>
        <v>0</v>
      </c>
    </row>
    <row r="78" spans="1:9" ht="16.5" thickBot="1" x14ac:dyDescent="0.3">
      <c r="A78" s="164" t="s">
        <v>68</v>
      </c>
      <c r="B78" s="164"/>
      <c r="C78" s="164"/>
      <c r="D78" s="164"/>
      <c r="E78" s="164"/>
      <c r="F78" s="164"/>
      <c r="G78" s="164"/>
    </row>
    <row r="79" spans="1:9" ht="38.25" x14ac:dyDescent="0.25">
      <c r="A79" s="44" t="s">
        <v>85</v>
      </c>
      <c r="B79" s="45"/>
      <c r="C79" s="45"/>
      <c r="D79" s="45"/>
      <c r="E79" s="140" t="s">
        <v>93</v>
      </c>
      <c r="F79" s="45"/>
      <c r="G79" s="46">
        <f>SUM(G81:G83)</f>
        <v>924732.99999999988</v>
      </c>
    </row>
    <row r="80" spans="1:9" x14ac:dyDescent="0.25">
      <c r="A80" s="47" t="s">
        <v>41</v>
      </c>
      <c r="B80" s="28"/>
      <c r="C80" s="28"/>
      <c r="D80" s="28"/>
      <c r="E80" s="28"/>
      <c r="F80" s="28"/>
      <c r="G80" s="48"/>
    </row>
    <row r="81" spans="1:7" x14ac:dyDescent="0.25">
      <c r="A81" s="47" t="s">
        <v>54</v>
      </c>
      <c r="B81" s="28"/>
      <c r="C81" s="28"/>
      <c r="D81" s="28"/>
      <c r="E81" s="28"/>
      <c r="F81" s="28"/>
      <c r="G81" s="49">
        <v>828447.19</v>
      </c>
    </row>
    <row r="82" spans="1:7" x14ac:dyDescent="0.25">
      <c r="A82" s="47" t="s">
        <v>55</v>
      </c>
      <c r="B82" s="28"/>
      <c r="C82" s="28"/>
      <c r="D82" s="28"/>
      <c r="E82" s="28"/>
      <c r="F82" s="28"/>
      <c r="G82" s="49">
        <v>78782.990000000005</v>
      </c>
    </row>
    <row r="83" spans="1:7" ht="17.25" customHeight="1" x14ac:dyDescent="0.25">
      <c r="A83" s="47" t="s">
        <v>56</v>
      </c>
      <c r="B83" s="28"/>
      <c r="C83" s="28"/>
      <c r="D83" s="28"/>
      <c r="E83" s="28"/>
      <c r="F83" s="28"/>
      <c r="G83" s="49">
        <v>17502.82</v>
      </c>
    </row>
    <row r="84" spans="1:7" ht="17.25" customHeight="1" x14ac:dyDescent="0.25">
      <c r="A84" s="47"/>
      <c r="B84" s="28"/>
      <c r="C84" s="28"/>
      <c r="D84" s="28"/>
      <c r="E84" s="28"/>
      <c r="F84" s="28"/>
      <c r="G84" s="49"/>
    </row>
    <row r="85" spans="1:7" ht="17.25" customHeight="1" thickBot="1" x14ac:dyDescent="0.3">
      <c r="A85" s="50"/>
      <c r="B85" s="51"/>
      <c r="C85" s="51"/>
      <c r="D85" s="51"/>
      <c r="E85" s="51"/>
      <c r="F85" s="51"/>
      <c r="G85" s="52"/>
    </row>
    <row r="86" spans="1:7" ht="17.25" customHeight="1" x14ac:dyDescent="0.25">
      <c r="A86" s="22"/>
    </row>
    <row r="87" spans="1:7" ht="17.25" customHeight="1" x14ac:dyDescent="0.25">
      <c r="A87" s="169" t="s">
        <v>104</v>
      </c>
      <c r="B87" s="170"/>
      <c r="C87" s="170"/>
      <c r="D87" s="170"/>
      <c r="E87" s="170"/>
      <c r="F87" s="170"/>
      <c r="G87" s="170"/>
    </row>
    <row r="88" spans="1:7" ht="17.25" customHeight="1" x14ac:dyDescent="0.25">
      <c r="A88" s="165"/>
      <c r="B88" s="165"/>
      <c r="C88" s="165"/>
      <c r="D88" s="165"/>
      <c r="E88" s="165"/>
      <c r="F88" s="165"/>
      <c r="G88" s="165"/>
    </row>
    <row r="89" spans="1:7" ht="17.25" customHeight="1" x14ac:dyDescent="0.25">
      <c r="A89" s="165" t="s">
        <v>45</v>
      </c>
      <c r="B89" s="165"/>
      <c r="C89" s="165"/>
      <c r="D89" s="165"/>
      <c r="E89" s="165"/>
      <c r="F89" s="165"/>
      <c r="G89" s="165"/>
    </row>
    <row r="90" spans="1:7" ht="17.25" customHeight="1" x14ac:dyDescent="0.25">
      <c r="A90" s="165"/>
      <c r="B90" s="165"/>
      <c r="C90" s="165"/>
      <c r="D90" s="165"/>
      <c r="E90" s="165"/>
      <c r="F90" s="165"/>
      <c r="G90" s="165"/>
    </row>
    <row r="91" spans="1:7" ht="17.25" customHeight="1" x14ac:dyDescent="0.25">
      <c r="A91" s="143" t="s">
        <v>44</v>
      </c>
      <c r="B91" s="22"/>
      <c r="C91" s="22"/>
      <c r="D91" s="168" t="s">
        <v>44</v>
      </c>
      <c r="E91" s="168"/>
      <c r="F91" s="168"/>
      <c r="G91" s="21"/>
    </row>
    <row r="92" spans="1:7" ht="17.25" customHeight="1" x14ac:dyDescent="0.25">
      <c r="A92" s="143" t="s">
        <v>46</v>
      </c>
      <c r="B92" s="22"/>
      <c r="C92" s="22"/>
      <c r="D92" s="166" t="s">
        <v>101</v>
      </c>
      <c r="E92" s="168"/>
      <c r="F92" s="168"/>
      <c r="G92" s="21"/>
    </row>
    <row r="93" spans="1:7" ht="17.25" customHeight="1" x14ac:dyDescent="0.25">
      <c r="A93" s="143" t="s">
        <v>100</v>
      </c>
      <c r="B93" s="22"/>
      <c r="C93" s="22"/>
      <c r="D93" s="166" t="s">
        <v>100</v>
      </c>
      <c r="E93" s="167"/>
      <c r="F93" s="167"/>
      <c r="G93" s="21"/>
    </row>
    <row r="94" spans="1:7" ht="17.25" customHeight="1" x14ac:dyDescent="0.25">
      <c r="A94" s="138"/>
      <c r="B94" s="22"/>
      <c r="C94" s="22"/>
      <c r="D94" s="143"/>
      <c r="E94" s="144"/>
      <c r="F94" s="144"/>
      <c r="G94" s="21"/>
    </row>
    <row r="95" spans="1:7" ht="17.25" customHeight="1" x14ac:dyDescent="0.25">
      <c r="A95" s="143" t="s">
        <v>44</v>
      </c>
      <c r="B95" s="22"/>
      <c r="C95" s="22"/>
      <c r="D95" s="143"/>
      <c r="E95" s="144"/>
      <c r="F95" s="144"/>
      <c r="G95" s="21"/>
    </row>
    <row r="96" spans="1:7" ht="17.25" customHeight="1" x14ac:dyDescent="0.25">
      <c r="A96" s="143" t="s">
        <v>102</v>
      </c>
      <c r="B96" s="22"/>
      <c r="C96" s="22"/>
      <c r="D96" s="143"/>
      <c r="E96" s="144"/>
      <c r="F96" s="144"/>
      <c r="G96" s="21"/>
    </row>
    <row r="97" spans="1:9" ht="17.25" customHeight="1" x14ac:dyDescent="0.25">
      <c r="A97" s="138" t="s">
        <v>100</v>
      </c>
      <c r="B97" s="22"/>
      <c r="C97" s="22"/>
      <c r="D97" s="143"/>
      <c r="E97" s="144"/>
      <c r="F97" s="144"/>
      <c r="G97" s="21"/>
    </row>
    <row r="98" spans="1:9" ht="17.25" customHeight="1" x14ac:dyDescent="0.25">
      <c r="A98" s="145"/>
      <c r="B98" s="36"/>
      <c r="C98" s="36"/>
      <c r="D98" s="68"/>
      <c r="E98" s="68"/>
      <c r="F98" s="68"/>
      <c r="G98" s="21"/>
    </row>
    <row r="99" spans="1:9" ht="17.25" customHeight="1" thickBot="1" x14ac:dyDescent="0.3">
      <c r="A99" s="164" t="s">
        <v>69</v>
      </c>
      <c r="B99" s="164"/>
      <c r="C99" s="65"/>
      <c r="D99" s="65"/>
      <c r="E99" s="65"/>
      <c r="F99" s="65"/>
      <c r="G99" s="65"/>
    </row>
    <row r="100" spans="1:9" ht="31.5" customHeight="1" x14ac:dyDescent="0.25">
      <c r="A100" s="73" t="s">
        <v>84</v>
      </c>
      <c r="B100" s="74"/>
      <c r="C100" s="43"/>
      <c r="D100" s="43"/>
      <c r="E100" s="43"/>
      <c r="F100" s="43"/>
      <c r="G100" s="43"/>
    </row>
    <row r="101" spans="1:9" x14ac:dyDescent="0.25">
      <c r="A101" s="54"/>
      <c r="B101" s="53"/>
      <c r="C101" s="37"/>
      <c r="D101" s="37"/>
      <c r="E101" s="37"/>
      <c r="F101" s="37"/>
      <c r="G101" s="37"/>
      <c r="H101" s="22"/>
      <c r="I101" s="22"/>
    </row>
    <row r="102" spans="1:9" x14ac:dyDescent="0.25">
      <c r="A102" s="66" t="s">
        <v>70</v>
      </c>
      <c r="B102" s="67" t="s">
        <v>34</v>
      </c>
      <c r="C102" s="62"/>
      <c r="D102" s="62"/>
      <c r="E102" s="37"/>
      <c r="F102" s="37"/>
      <c r="G102" s="2"/>
      <c r="H102" s="22"/>
      <c r="I102" s="22"/>
    </row>
    <row r="103" spans="1:9" ht="15.75" customHeight="1" x14ac:dyDescent="0.25">
      <c r="A103" s="69">
        <f>'B13 bis DURC - Subappaltatori'!A41</f>
        <v>0</v>
      </c>
      <c r="B103" s="71">
        <f>'B13 bis DURC - Subappaltatori'!N41</f>
        <v>0</v>
      </c>
      <c r="C103" s="63"/>
      <c r="D103" s="63"/>
      <c r="E103" s="63"/>
      <c r="F103" s="63"/>
      <c r="G103" s="2"/>
      <c r="H103" s="41"/>
      <c r="I103" s="41"/>
    </row>
    <row r="104" spans="1:9" x14ac:dyDescent="0.25">
      <c r="A104" s="69">
        <f>'B13 bis DURC - Subappaltatori'!A42</f>
        <v>0</v>
      </c>
      <c r="B104" s="71">
        <f>'B13 bis DURC - Subappaltatori'!N42</f>
        <v>0</v>
      </c>
      <c r="C104" s="63"/>
      <c r="D104" s="63"/>
      <c r="E104" s="63"/>
      <c r="F104" s="63"/>
      <c r="G104" s="2"/>
    </row>
    <row r="105" spans="1:9" x14ac:dyDescent="0.25">
      <c r="A105" s="69">
        <f>'B13 bis DURC - Subappaltatori'!A43</f>
        <v>0</v>
      </c>
      <c r="B105" s="71">
        <f>'B13 bis DURC - Subappaltatori'!N43</f>
        <v>0</v>
      </c>
      <c r="C105" s="63"/>
      <c r="D105" s="63"/>
      <c r="E105" s="63"/>
      <c r="F105" s="63"/>
      <c r="G105" s="2"/>
    </row>
    <row r="106" spans="1:9" x14ac:dyDescent="0.25">
      <c r="A106" s="69">
        <f>'B13 bis DURC - Subappaltatori'!A44</f>
        <v>0</v>
      </c>
      <c r="B106" s="71">
        <f>'B13 bis DURC - Subappaltatori'!N44</f>
        <v>0</v>
      </c>
      <c r="C106" s="63"/>
      <c r="D106" s="63"/>
      <c r="E106" s="63"/>
      <c r="F106" s="63"/>
      <c r="G106" s="2"/>
    </row>
    <row r="107" spans="1:9" x14ac:dyDescent="0.25">
      <c r="A107" s="69">
        <f>'B13 bis DURC - Subappaltatori'!A45</f>
        <v>0</v>
      </c>
      <c r="B107" s="71">
        <f>'B13 bis DURC - Subappaltatori'!N45</f>
        <v>0</v>
      </c>
      <c r="C107" s="63"/>
      <c r="D107" s="63"/>
      <c r="E107" s="63"/>
      <c r="F107" s="63"/>
      <c r="G107" s="2"/>
    </row>
    <row r="108" spans="1:9" x14ac:dyDescent="0.25">
      <c r="A108" s="69">
        <f>'B13 bis DURC - Subappaltatori'!A46</f>
        <v>0</v>
      </c>
      <c r="B108" s="71">
        <f>'B13 bis DURC - Subappaltatori'!N46</f>
        <v>0</v>
      </c>
      <c r="C108" s="63"/>
      <c r="D108" s="63"/>
      <c r="E108" s="63"/>
      <c r="F108" s="63"/>
      <c r="G108" s="2"/>
    </row>
    <row r="109" spans="1:9" x14ac:dyDescent="0.25">
      <c r="A109" s="69">
        <f>'B13 bis DURC - Subappaltatori'!A47</f>
        <v>0</v>
      </c>
      <c r="B109" s="71">
        <f>'B13 bis DURC - Subappaltatori'!N47</f>
        <v>0</v>
      </c>
      <c r="C109" s="63"/>
      <c r="D109" s="63"/>
      <c r="E109" s="63"/>
      <c r="F109" s="63"/>
      <c r="G109" s="2"/>
      <c r="H109" s="22"/>
      <c r="I109" s="22"/>
    </row>
    <row r="110" spans="1:9" x14ac:dyDescent="0.25">
      <c r="A110" s="69">
        <f>'B13 bis DURC - Subappaltatori'!A48</f>
        <v>0</v>
      </c>
      <c r="B110" s="71">
        <f>'B13 bis DURC - Subappaltatori'!N48</f>
        <v>0</v>
      </c>
      <c r="C110" s="63"/>
      <c r="D110" s="63"/>
      <c r="E110" s="63"/>
      <c r="F110" s="63"/>
      <c r="G110" s="2"/>
      <c r="H110" s="22"/>
      <c r="I110" s="22"/>
    </row>
    <row r="111" spans="1:9" x14ac:dyDescent="0.25">
      <c r="A111" s="69">
        <f>'B13 bis DURC - Subappaltatori'!A49</f>
        <v>0</v>
      </c>
      <c r="B111" s="71">
        <f>'B13 bis DURC - Subappaltatori'!N49</f>
        <v>0</v>
      </c>
      <c r="C111" s="63"/>
      <c r="D111" s="63"/>
      <c r="E111" s="63"/>
      <c r="F111" s="63"/>
      <c r="G111" s="2"/>
      <c r="H111" s="22"/>
      <c r="I111" s="22"/>
    </row>
    <row r="112" spans="1:9" x14ac:dyDescent="0.25">
      <c r="A112" s="69">
        <f>'B13 bis DURC - Subappaltatori'!A50</f>
        <v>0</v>
      </c>
      <c r="B112" s="71">
        <f>'B13 bis DURC - Subappaltatori'!N50</f>
        <v>0</v>
      </c>
      <c r="C112" s="63"/>
      <c r="D112" s="63"/>
      <c r="E112" s="63"/>
      <c r="F112" s="63"/>
      <c r="G112" s="2"/>
      <c r="H112" s="22"/>
      <c r="I112" s="22"/>
    </row>
    <row r="113" spans="1:12" x14ac:dyDescent="0.25">
      <c r="A113" s="69">
        <f>'B13 bis DURC - Subappaltatori'!A51</f>
        <v>0</v>
      </c>
      <c r="B113" s="71">
        <f>'B13 bis DURC - Subappaltatori'!N51</f>
        <v>0</v>
      </c>
      <c r="C113" s="63"/>
      <c r="D113" s="63"/>
      <c r="E113" s="63"/>
      <c r="F113" s="63"/>
      <c r="G113" s="2"/>
      <c r="H113" s="22"/>
      <c r="I113" s="22"/>
    </row>
    <row r="114" spans="1:12" x14ac:dyDescent="0.25">
      <c r="A114" s="69">
        <f>'B13 bis DURC - Subappaltatori'!A52</f>
        <v>0</v>
      </c>
      <c r="B114" s="71">
        <f>'B13 bis DURC - Subappaltatori'!N52</f>
        <v>0</v>
      </c>
      <c r="C114" s="63"/>
      <c r="D114" s="63"/>
      <c r="E114" s="63"/>
      <c r="F114" s="63"/>
      <c r="G114" s="2"/>
    </row>
    <row r="115" spans="1:12" x14ac:dyDescent="0.25">
      <c r="A115" s="69">
        <f>'B13 bis DURC - Subappaltatori'!A53</f>
        <v>0</v>
      </c>
      <c r="B115" s="71">
        <f>'B13 bis DURC - Subappaltatori'!N53</f>
        <v>0</v>
      </c>
      <c r="C115" s="63"/>
      <c r="D115" s="63"/>
      <c r="E115" s="63"/>
      <c r="F115" s="63"/>
      <c r="G115" s="2"/>
    </row>
    <row r="116" spans="1:12" x14ac:dyDescent="0.25">
      <c r="A116" s="69">
        <f>'B13 bis DURC - Subappaltatori'!A54</f>
        <v>0</v>
      </c>
      <c r="B116" s="71">
        <f>'B13 bis DURC - Subappaltatori'!N54</f>
        <v>0</v>
      </c>
      <c r="C116" s="63"/>
      <c r="D116" s="63"/>
      <c r="E116" s="63"/>
      <c r="F116" s="63"/>
      <c r="G116" s="2"/>
    </row>
    <row r="117" spans="1:12" ht="16.5" thickBot="1" x14ac:dyDescent="0.3">
      <c r="A117" s="70"/>
      <c r="B117" s="72">
        <f>SUM(B103:B116)</f>
        <v>0</v>
      </c>
      <c r="C117" s="64"/>
      <c r="D117" s="64"/>
      <c r="E117" s="64"/>
      <c r="F117" s="64"/>
      <c r="G117" s="2"/>
    </row>
    <row r="118" spans="1:12" s="6" customFormat="1" ht="16.5" thickBot="1" x14ac:dyDescent="0.3">
      <c r="A118" s="43"/>
      <c r="B118" s="64"/>
      <c r="C118" s="64"/>
      <c r="D118" s="64"/>
      <c r="E118" s="64"/>
      <c r="F118" s="64"/>
    </row>
    <row r="119" spans="1:12" x14ac:dyDescent="0.25">
      <c r="A119" s="150" t="s">
        <v>105</v>
      </c>
      <c r="B119" s="147"/>
      <c r="C119" s="147"/>
      <c r="D119" s="147"/>
      <c r="E119" s="147"/>
      <c r="F119" s="147"/>
      <c r="G119" s="148"/>
      <c r="H119" s="147"/>
      <c r="I119" s="147"/>
      <c r="J119" s="147"/>
      <c r="K119" s="147"/>
      <c r="L119" s="149"/>
    </row>
    <row r="120" spans="1:12" ht="204" customHeight="1" thickBot="1" x14ac:dyDescent="0.3">
      <c r="A120" s="159" t="s">
        <v>109</v>
      </c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1"/>
    </row>
    <row r="122" spans="1:12" ht="16.5" thickBot="1" x14ac:dyDescent="0.3"/>
    <row r="123" spans="1:12" ht="98.25" customHeight="1" thickBot="1" x14ac:dyDescent="0.3">
      <c r="A123" s="156" t="s">
        <v>111</v>
      </c>
      <c r="B123" s="157"/>
      <c r="C123" s="157"/>
      <c r="D123" s="157"/>
      <c r="E123" s="157"/>
      <c r="F123" s="157"/>
      <c r="G123" s="157"/>
      <c r="H123" s="157"/>
      <c r="I123" s="157"/>
      <c r="J123" s="157"/>
      <c r="K123" s="157"/>
      <c r="L123" s="158"/>
    </row>
  </sheetData>
  <mergeCells count="11">
    <mergeCell ref="A123:L123"/>
    <mergeCell ref="A120:L120"/>
    <mergeCell ref="B1:G1"/>
    <mergeCell ref="A78:G78"/>
    <mergeCell ref="A99:B99"/>
    <mergeCell ref="A89:G89"/>
    <mergeCell ref="D93:F93"/>
    <mergeCell ref="A90:G90"/>
    <mergeCell ref="D91:F91"/>
    <mergeCell ref="D92:F92"/>
    <mergeCell ref="A87:G88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1" fitToHeight="0" orientation="portrait" r:id="rId1"/>
  <rowBreaks count="2" manualBreakCount="2">
    <brk id="53" max="6" man="1"/>
    <brk id="8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67"/>
  <sheetViews>
    <sheetView tabSelected="1" topLeftCell="A49" zoomScale="70" zoomScaleNormal="70" workbookViewId="0">
      <selection activeCell="A44" sqref="A44"/>
    </sheetView>
  </sheetViews>
  <sheetFormatPr defaultColWidth="8.85546875" defaultRowHeight="15.75" x14ac:dyDescent="0.25"/>
  <cols>
    <col min="1" max="1" width="43" style="86" bestFit="1" customWidth="1"/>
    <col min="2" max="2" width="15.42578125" style="86" bestFit="1" customWidth="1"/>
    <col min="3" max="3" width="30.5703125" style="86" bestFit="1" customWidth="1"/>
    <col min="4" max="4" width="20.140625" style="86" bestFit="1" customWidth="1"/>
    <col min="5" max="5" width="55.5703125" style="86" customWidth="1"/>
    <col min="6" max="7" width="20.7109375" style="86" customWidth="1"/>
    <col min="8" max="10" width="25.140625" style="86" customWidth="1"/>
    <col min="11" max="11" width="26.28515625" style="86" bestFit="1" customWidth="1"/>
    <col min="12" max="12" width="27.7109375" style="86" bestFit="1" customWidth="1"/>
    <col min="13" max="13" width="27.5703125" style="86" bestFit="1" customWidth="1"/>
    <col min="14" max="14" width="28" style="86" bestFit="1" customWidth="1"/>
    <col min="15" max="15" width="27.42578125" style="86" customWidth="1"/>
    <col min="16" max="16" width="23.42578125" style="86" customWidth="1"/>
    <col min="17" max="17" width="24.28515625" style="86" customWidth="1"/>
    <col min="18" max="18" width="24.5703125" style="86" customWidth="1"/>
    <col min="19" max="20" width="21.85546875" style="86" customWidth="1"/>
    <col min="21" max="21" width="12.28515625" style="86" bestFit="1" customWidth="1"/>
    <col min="22" max="16384" width="8.85546875" style="86"/>
  </cols>
  <sheetData>
    <row r="1" spans="1:11" ht="15.75" customHeight="1" x14ac:dyDescent="0.25">
      <c r="B1" s="183" t="s">
        <v>67</v>
      </c>
      <c r="C1" s="183"/>
      <c r="D1" s="183"/>
      <c r="E1" s="183"/>
      <c r="F1" s="183"/>
      <c r="G1" s="183"/>
      <c r="H1" s="183"/>
      <c r="I1" s="183"/>
      <c r="J1" s="183"/>
      <c r="K1" s="183"/>
    </row>
    <row r="2" spans="1:11" ht="48" customHeight="1" x14ac:dyDescent="0.25">
      <c r="A2" s="87" t="s">
        <v>112</v>
      </c>
      <c r="B2" s="184" t="str">
        <f>CONCATENATE("Dichiarazione del direttore lavori in merito ai soggetti coinvolti nello stato d’avanzamento dei lavori  in liquidazione n. ",'B13 - certificato di pagamento'!C4," per la richiesta del DURC on-line
&amp;
Dichiarazione del direttore lavori in merito ai lavori eseguiti dalle imprese subappaltatrici nello stato d’avanzamento dei lavori precedente  n. ",'B13 - certificato di pagamento'!C4)</f>
        <v>Dichiarazione del direttore lavori in merito ai soggetti coinvolti nello stato d’avanzamento dei lavori  in liquidazione n. 9 per la richiesta del DURC on-line
&amp;
Dichiarazione del direttore lavori in merito ai lavori eseguiti dalle imprese subappaltatrici nello stato d’avanzamento dei lavori precedente  n. 9</v>
      </c>
      <c r="C2" s="184"/>
      <c r="D2" s="184"/>
      <c r="E2" s="184"/>
      <c r="F2" s="184"/>
      <c r="G2" s="184"/>
      <c r="H2" s="184"/>
      <c r="I2" s="184"/>
      <c r="J2" s="184"/>
      <c r="K2" s="184"/>
    </row>
    <row r="3" spans="1:11" x14ac:dyDescent="0.25">
      <c r="A3" s="88"/>
      <c r="B3" s="88"/>
      <c r="C3" s="89"/>
      <c r="D3" s="89"/>
      <c r="E3" s="89"/>
      <c r="F3" s="89"/>
      <c r="G3" s="89"/>
      <c r="H3" s="89"/>
      <c r="I3" s="89"/>
      <c r="J3" s="89"/>
    </row>
    <row r="4" spans="1:11" x14ac:dyDescent="0.25">
      <c r="A4" s="188" t="s">
        <v>66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</row>
    <row r="5" spans="1:11" x14ac:dyDescent="0.25">
      <c r="A5" s="90"/>
      <c r="B5" s="91"/>
      <c r="C5" s="88"/>
      <c r="D5" s="88"/>
      <c r="E5" s="88"/>
      <c r="F5" s="88"/>
      <c r="G5" s="89"/>
      <c r="H5" s="89"/>
      <c r="I5" s="89"/>
      <c r="J5" s="89"/>
    </row>
    <row r="6" spans="1:11" x14ac:dyDescent="0.25">
      <c r="A6" s="90" t="s">
        <v>47</v>
      </c>
      <c r="B6" s="91" t="s">
        <v>1</v>
      </c>
      <c r="C6" s="92"/>
      <c r="D6" s="89"/>
      <c r="E6" s="89"/>
      <c r="F6" s="89"/>
      <c r="G6" s="89"/>
      <c r="H6" s="89"/>
      <c r="I6" s="89"/>
      <c r="J6" s="88"/>
    </row>
    <row r="7" spans="1:11" x14ac:dyDescent="0.25">
      <c r="A7" s="88"/>
      <c r="B7" s="88"/>
      <c r="C7" s="89"/>
      <c r="D7" s="89"/>
      <c r="E7" s="89"/>
      <c r="F7" s="89"/>
      <c r="G7" s="89"/>
      <c r="H7" s="89"/>
      <c r="I7" s="89"/>
      <c r="J7" s="89"/>
    </row>
    <row r="8" spans="1:11" x14ac:dyDescent="0.25">
      <c r="A8" s="93" t="s">
        <v>3</v>
      </c>
      <c r="B8" s="94" t="s">
        <v>1</v>
      </c>
      <c r="C8" s="95"/>
      <c r="D8" s="95"/>
      <c r="E8" s="96"/>
      <c r="F8" s="96"/>
      <c r="G8" s="97"/>
      <c r="H8" s="89"/>
      <c r="I8" s="89"/>
      <c r="J8" s="89"/>
    </row>
    <row r="9" spans="1:11" x14ac:dyDescent="0.25">
      <c r="A9" s="98" t="s">
        <v>5</v>
      </c>
      <c r="B9" s="96" t="s">
        <v>1</v>
      </c>
      <c r="C9" s="95"/>
      <c r="D9" s="95"/>
      <c r="E9" s="96"/>
      <c r="F9" s="96"/>
      <c r="G9" s="97"/>
      <c r="H9" s="89"/>
      <c r="I9" s="89"/>
      <c r="J9" s="89"/>
    </row>
    <row r="10" spans="1:11" x14ac:dyDescent="0.25">
      <c r="A10" s="98" t="s">
        <v>61</v>
      </c>
      <c r="B10" s="96" t="s">
        <v>1</v>
      </c>
      <c r="C10" s="95"/>
      <c r="D10" s="99" t="s">
        <v>118</v>
      </c>
      <c r="E10" s="96"/>
      <c r="F10" s="96"/>
      <c r="G10" s="97"/>
      <c r="H10" s="89"/>
      <c r="I10" s="89"/>
      <c r="J10" s="88"/>
      <c r="K10" s="88"/>
    </row>
    <row r="11" spans="1:11" x14ac:dyDescent="0.25">
      <c r="A11" s="98" t="s">
        <v>62</v>
      </c>
      <c r="B11" s="96" t="s">
        <v>1</v>
      </c>
      <c r="C11" s="95"/>
      <c r="D11" s="99" t="s">
        <v>118</v>
      </c>
      <c r="E11" s="96"/>
      <c r="F11" s="96"/>
      <c r="G11" s="97"/>
      <c r="H11" s="89"/>
      <c r="I11" s="89"/>
      <c r="J11" s="88"/>
      <c r="K11" s="88"/>
    </row>
    <row r="12" spans="1:11" x14ac:dyDescent="0.25">
      <c r="A12" s="98" t="s">
        <v>63</v>
      </c>
      <c r="B12" s="96" t="s">
        <v>1</v>
      </c>
      <c r="C12" s="95"/>
      <c r="D12" s="99" t="s">
        <v>118</v>
      </c>
      <c r="E12" s="96"/>
      <c r="F12" s="96"/>
      <c r="G12" s="97"/>
      <c r="H12" s="89"/>
      <c r="I12" s="89"/>
      <c r="J12" s="89"/>
    </row>
    <row r="13" spans="1:11" x14ac:dyDescent="0.25">
      <c r="A13" s="98" t="s">
        <v>64</v>
      </c>
      <c r="B13" s="96" t="s">
        <v>1</v>
      </c>
      <c r="C13" s="95"/>
      <c r="D13" s="99" t="s">
        <v>118</v>
      </c>
      <c r="E13" s="96"/>
      <c r="F13" s="96"/>
      <c r="G13" s="97"/>
      <c r="H13" s="89"/>
      <c r="I13" s="89"/>
      <c r="J13" s="89"/>
    </row>
    <row r="14" spans="1:11" x14ac:dyDescent="0.25">
      <c r="A14" s="98" t="s">
        <v>6</v>
      </c>
      <c r="B14" s="96" t="s">
        <v>1</v>
      </c>
      <c r="C14" s="95"/>
      <c r="D14" s="95"/>
      <c r="E14" s="96"/>
      <c r="F14" s="96"/>
      <c r="G14" s="97"/>
      <c r="H14" s="89"/>
      <c r="I14" s="89"/>
      <c r="J14" s="89"/>
    </row>
    <row r="15" spans="1:11" x14ac:dyDescent="0.25">
      <c r="A15" s="98" t="s">
        <v>8</v>
      </c>
      <c r="B15" s="96" t="s">
        <v>1</v>
      </c>
      <c r="C15" s="95"/>
      <c r="D15" s="95"/>
      <c r="E15" s="96"/>
      <c r="F15" s="96"/>
      <c r="G15" s="97"/>
      <c r="H15" s="89"/>
      <c r="I15" s="89"/>
      <c r="J15" s="89"/>
    </row>
    <row r="16" spans="1:11" x14ac:dyDescent="0.25">
      <c r="A16" s="98"/>
      <c r="B16" s="96"/>
      <c r="C16" s="96"/>
      <c r="D16" s="96"/>
      <c r="E16" s="96"/>
      <c r="F16" s="96"/>
      <c r="G16" s="97"/>
      <c r="H16" s="89"/>
      <c r="I16" s="89"/>
      <c r="J16" s="89"/>
    </row>
    <row r="17" spans="1:10" x14ac:dyDescent="0.25">
      <c r="A17" s="100" t="s">
        <v>10</v>
      </c>
      <c r="B17" s="96"/>
      <c r="C17" s="94"/>
      <c r="D17" s="94"/>
      <c r="E17" s="96"/>
      <c r="F17" s="96"/>
      <c r="G17" s="97"/>
      <c r="H17" s="89"/>
      <c r="I17" s="89"/>
      <c r="J17" s="89"/>
    </row>
    <row r="18" spans="1:10" x14ac:dyDescent="0.25">
      <c r="A18" s="101" t="s">
        <v>11</v>
      </c>
      <c r="B18" s="96" t="s">
        <v>1</v>
      </c>
      <c r="C18" s="102"/>
      <c r="D18" s="95"/>
      <c r="E18" s="96"/>
      <c r="F18" s="96"/>
      <c r="G18" s="97"/>
      <c r="H18" s="89"/>
      <c r="I18" s="89"/>
      <c r="J18" s="89"/>
    </row>
    <row r="19" spans="1:10" x14ac:dyDescent="0.25">
      <c r="A19" s="98" t="s">
        <v>12</v>
      </c>
      <c r="B19" s="96" t="s">
        <v>1</v>
      </c>
      <c r="C19" s="102"/>
      <c r="D19" s="95"/>
      <c r="E19" s="96"/>
      <c r="F19" s="96"/>
      <c r="G19" s="97"/>
      <c r="H19" s="89"/>
      <c r="I19" s="89"/>
      <c r="J19" s="89"/>
    </row>
    <row r="20" spans="1:10" x14ac:dyDescent="0.25">
      <c r="A20" s="98" t="s">
        <v>13</v>
      </c>
      <c r="B20" s="96" t="s">
        <v>1</v>
      </c>
      <c r="C20" s="95"/>
      <c r="D20" s="95"/>
      <c r="E20" s="96"/>
      <c r="F20" s="96"/>
      <c r="G20" s="97"/>
      <c r="H20" s="89"/>
      <c r="I20" s="89"/>
      <c r="J20" s="89"/>
    </row>
    <row r="21" spans="1:10" x14ac:dyDescent="0.25">
      <c r="A21" s="98" t="s">
        <v>14</v>
      </c>
      <c r="B21" s="96" t="s">
        <v>1</v>
      </c>
      <c r="C21" s="95"/>
      <c r="D21" s="95"/>
      <c r="E21" s="96"/>
      <c r="F21" s="96"/>
      <c r="G21" s="97"/>
      <c r="H21" s="89"/>
      <c r="I21" s="89"/>
      <c r="J21" s="89"/>
    </row>
    <row r="22" spans="1:10" x14ac:dyDescent="0.25">
      <c r="A22" s="98" t="s">
        <v>65</v>
      </c>
      <c r="B22" s="96" t="s">
        <v>1</v>
      </c>
      <c r="C22" s="95"/>
      <c r="D22" s="95"/>
      <c r="E22" s="96"/>
      <c r="F22" s="96"/>
      <c r="G22" s="97"/>
      <c r="H22" s="89"/>
      <c r="I22" s="89"/>
      <c r="J22" s="89"/>
    </row>
    <row r="23" spans="1:10" x14ac:dyDescent="0.25">
      <c r="A23" s="101" t="s">
        <v>15</v>
      </c>
      <c r="B23" s="96" t="s">
        <v>1</v>
      </c>
      <c r="C23" s="102"/>
      <c r="D23" s="95"/>
      <c r="E23" s="96"/>
      <c r="F23" s="96"/>
      <c r="G23" s="97"/>
      <c r="H23" s="89"/>
      <c r="I23" s="89"/>
      <c r="J23" s="89"/>
    </row>
    <row r="24" spans="1:10" x14ac:dyDescent="0.25">
      <c r="A24" s="98" t="s">
        <v>12</v>
      </c>
      <c r="B24" s="96" t="s">
        <v>1</v>
      </c>
      <c r="C24" s="102"/>
      <c r="D24" s="95"/>
      <c r="E24" s="96"/>
      <c r="F24" s="96"/>
      <c r="G24" s="97"/>
      <c r="H24" s="89"/>
      <c r="I24" s="89"/>
      <c r="J24" s="89"/>
    </row>
    <row r="25" spans="1:10" x14ac:dyDescent="0.25">
      <c r="A25" s="98" t="s">
        <v>13</v>
      </c>
      <c r="B25" s="96" t="s">
        <v>1</v>
      </c>
      <c r="C25" s="95"/>
      <c r="D25" s="95"/>
      <c r="E25" s="96"/>
      <c r="F25" s="96"/>
      <c r="G25" s="97"/>
      <c r="H25" s="89"/>
      <c r="I25" s="89"/>
      <c r="J25" s="89"/>
    </row>
    <row r="26" spans="1:10" x14ac:dyDescent="0.25">
      <c r="A26" s="98" t="s">
        <v>14</v>
      </c>
      <c r="B26" s="96" t="s">
        <v>1</v>
      </c>
      <c r="C26" s="95"/>
      <c r="D26" s="95"/>
      <c r="E26" s="96"/>
      <c r="F26" s="96"/>
      <c r="G26" s="97"/>
      <c r="H26" s="89"/>
      <c r="I26" s="89"/>
      <c r="J26" s="89"/>
    </row>
    <row r="27" spans="1:10" x14ac:dyDescent="0.25">
      <c r="A27" s="98" t="s">
        <v>65</v>
      </c>
      <c r="B27" s="96" t="s">
        <v>1</v>
      </c>
      <c r="C27" s="95"/>
      <c r="D27" s="95"/>
      <c r="E27" s="96"/>
      <c r="F27" s="96"/>
      <c r="G27" s="97"/>
      <c r="H27" s="89"/>
      <c r="I27" s="89"/>
      <c r="J27" s="89"/>
    </row>
    <row r="28" spans="1:10" x14ac:dyDescent="0.25">
      <c r="A28" s="101" t="s">
        <v>15</v>
      </c>
      <c r="B28" s="96" t="s">
        <v>1</v>
      </c>
      <c r="C28" s="102"/>
      <c r="D28" s="95"/>
      <c r="E28" s="96"/>
      <c r="F28" s="96"/>
      <c r="G28" s="97"/>
      <c r="H28" s="89"/>
      <c r="I28" s="89"/>
      <c r="J28" s="89"/>
    </row>
    <row r="29" spans="1:10" x14ac:dyDescent="0.25">
      <c r="A29" s="98" t="s">
        <v>12</v>
      </c>
      <c r="B29" s="96" t="s">
        <v>1</v>
      </c>
      <c r="C29" s="102"/>
      <c r="D29" s="95"/>
      <c r="E29" s="96"/>
      <c r="F29" s="96"/>
      <c r="G29" s="97"/>
      <c r="H29" s="89"/>
      <c r="I29" s="89"/>
      <c r="J29" s="89"/>
    </row>
    <row r="30" spans="1:10" x14ac:dyDescent="0.25">
      <c r="A30" s="98" t="s">
        <v>13</v>
      </c>
      <c r="B30" s="96" t="s">
        <v>1</v>
      </c>
      <c r="C30" s="95"/>
      <c r="D30" s="95"/>
      <c r="E30" s="96"/>
      <c r="F30" s="96"/>
      <c r="G30" s="97"/>
      <c r="H30" s="89"/>
      <c r="I30" s="89"/>
      <c r="J30" s="89"/>
    </row>
    <row r="31" spans="1:10" x14ac:dyDescent="0.25">
      <c r="A31" s="98" t="s">
        <v>14</v>
      </c>
      <c r="B31" s="96" t="s">
        <v>1</v>
      </c>
      <c r="C31" s="95"/>
      <c r="D31" s="95"/>
      <c r="E31" s="96"/>
      <c r="F31" s="96"/>
      <c r="G31" s="97"/>
      <c r="H31" s="89"/>
      <c r="I31" s="89"/>
      <c r="J31" s="89"/>
    </row>
    <row r="32" spans="1:10" x14ac:dyDescent="0.25">
      <c r="A32" s="98" t="s">
        <v>65</v>
      </c>
      <c r="B32" s="96" t="s">
        <v>1</v>
      </c>
      <c r="C32" s="95"/>
      <c r="D32" s="95"/>
      <c r="E32" s="96"/>
      <c r="F32" s="96"/>
      <c r="G32" s="97"/>
      <c r="H32" s="89"/>
      <c r="I32" s="89"/>
      <c r="J32" s="89"/>
    </row>
    <row r="33" spans="1:21" x14ac:dyDescent="0.25">
      <c r="A33" s="98"/>
      <c r="B33" s="96"/>
      <c r="C33" s="96"/>
      <c r="D33" s="96"/>
      <c r="E33" s="96"/>
      <c r="F33" s="96"/>
      <c r="G33" s="97"/>
      <c r="H33" s="89"/>
      <c r="I33" s="89"/>
      <c r="J33" s="89"/>
    </row>
    <row r="34" spans="1:21" ht="31.5" x14ac:dyDescent="0.25">
      <c r="A34" s="98" t="s">
        <v>16</v>
      </c>
      <c r="B34" s="98" t="s">
        <v>17</v>
      </c>
      <c r="C34" s="103"/>
      <c r="D34" s="104"/>
      <c r="E34" s="105" t="s">
        <v>18</v>
      </c>
      <c r="F34" s="106"/>
      <c r="G34" s="107" t="s">
        <v>19</v>
      </c>
      <c r="H34" s="108"/>
      <c r="I34" s="154" t="s">
        <v>113</v>
      </c>
      <c r="J34" s="153"/>
    </row>
    <row r="35" spans="1:21" x14ac:dyDescent="0.25">
      <c r="A35" s="98"/>
      <c r="B35" s="96"/>
      <c r="C35" s="96"/>
      <c r="G35" s="109" t="s">
        <v>20</v>
      </c>
      <c r="H35" s="110"/>
      <c r="I35" s="89"/>
      <c r="J35" s="89"/>
    </row>
    <row r="36" spans="1:21" x14ac:dyDescent="0.25">
      <c r="A36" s="98"/>
      <c r="B36" s="96"/>
      <c r="C36" s="96"/>
      <c r="D36" s="96"/>
      <c r="E36" s="96"/>
      <c r="F36" s="96"/>
      <c r="G36" s="111"/>
      <c r="H36" s="89"/>
      <c r="I36" s="89"/>
      <c r="J36" s="89"/>
    </row>
    <row r="37" spans="1:21" x14ac:dyDescent="0.25">
      <c r="A37" s="89"/>
      <c r="B37" s="89"/>
      <c r="C37" s="89"/>
      <c r="D37" s="89"/>
      <c r="E37" s="89"/>
      <c r="F37" s="88"/>
      <c r="G37" s="89"/>
      <c r="H37" s="89"/>
      <c r="I37" s="89"/>
      <c r="J37" s="89"/>
    </row>
    <row r="38" spans="1:21" ht="43.5" customHeight="1" x14ac:dyDescent="0.25">
      <c r="A38" s="189" t="s">
        <v>48</v>
      </c>
      <c r="B38" s="189" t="s">
        <v>50</v>
      </c>
      <c r="C38" s="189" t="s">
        <v>12</v>
      </c>
      <c r="D38" s="189" t="s">
        <v>51</v>
      </c>
      <c r="E38" s="189" t="s">
        <v>52</v>
      </c>
      <c r="F38" s="180" t="s">
        <v>89</v>
      </c>
      <c r="G38" s="180" t="s">
        <v>86</v>
      </c>
      <c r="H38" s="185" t="str">
        <f>CONCATENATE("Situazione fino al SAL precedente, n. ",'B13 - certificato di pagamento'!C4-1, " (prezzi subappaltore)")</f>
        <v>Situazione fino al SAL precedente, n. 8 (prezzi subappaltore)</v>
      </c>
      <c r="I38" s="186"/>
      <c r="J38" s="187"/>
      <c r="K38" s="185" t="str">
        <f>CONCATENATE("Situazione nel SAL attuale, n. ",'B13 - certificato di pagamento'!C4," (prezzi subappaltatore)")</f>
        <v>Situazione nel SAL attuale, n. 9 (prezzi subappaltatore)</v>
      </c>
      <c r="L38" s="186"/>
      <c r="M38" s="186"/>
      <c r="N38" s="187"/>
      <c r="O38" s="185" t="str">
        <f>CONCATENATE("Riepilogo situazione nel SAL attuale, n. ",'B13 - certificato di pagamento'!C4," (prezzi subappaltatore)")</f>
        <v>Riepilogo situazione nel SAL attuale, n. 9 (prezzi subappaltatore)</v>
      </c>
      <c r="P38" s="187"/>
      <c r="Q38" s="180" t="s">
        <v>94</v>
      </c>
      <c r="R38" s="180" t="s">
        <v>95</v>
      </c>
    </row>
    <row r="39" spans="1:21" ht="31.5" customHeight="1" x14ac:dyDescent="0.25">
      <c r="A39" s="190"/>
      <c r="B39" s="190"/>
      <c r="C39" s="190"/>
      <c r="D39" s="190"/>
      <c r="E39" s="190"/>
      <c r="F39" s="182"/>
      <c r="G39" s="182"/>
      <c r="H39" s="112" t="s">
        <v>80</v>
      </c>
      <c r="I39" s="112" t="s">
        <v>81</v>
      </c>
      <c r="J39" s="113" t="s">
        <v>82</v>
      </c>
      <c r="K39" s="112" t="s">
        <v>80</v>
      </c>
      <c r="L39" s="112" t="s">
        <v>81</v>
      </c>
      <c r="M39" s="112" t="s">
        <v>91</v>
      </c>
      <c r="N39" s="113" t="s">
        <v>83</v>
      </c>
      <c r="O39" s="112" t="s">
        <v>74</v>
      </c>
      <c r="P39" s="113" t="s">
        <v>79</v>
      </c>
      <c r="Q39" s="181"/>
      <c r="R39" s="181"/>
    </row>
    <row r="40" spans="1:21" ht="31.5" customHeight="1" x14ac:dyDescent="0.25">
      <c r="A40" s="191"/>
      <c r="B40" s="191"/>
      <c r="C40" s="191"/>
      <c r="D40" s="191"/>
      <c r="E40" s="191"/>
      <c r="F40" s="114"/>
      <c r="G40" s="114"/>
      <c r="H40" s="114" t="s">
        <v>71</v>
      </c>
      <c r="I40" s="115" t="s">
        <v>72</v>
      </c>
      <c r="J40" s="114" t="s">
        <v>73</v>
      </c>
      <c r="K40" s="114" t="s">
        <v>75</v>
      </c>
      <c r="L40" s="114" t="s">
        <v>76</v>
      </c>
      <c r="M40" s="114" t="s">
        <v>87</v>
      </c>
      <c r="N40" s="114" t="s">
        <v>88</v>
      </c>
      <c r="O40" s="114" t="s">
        <v>77</v>
      </c>
      <c r="P40" s="114" t="s">
        <v>78</v>
      </c>
      <c r="Q40" s="182"/>
      <c r="R40" s="182"/>
    </row>
    <row r="41" spans="1:21" ht="31.5" customHeight="1" x14ac:dyDescent="0.25">
      <c r="A41" s="116"/>
      <c r="B41" s="117"/>
      <c r="C41" s="118"/>
      <c r="D41" s="119"/>
      <c r="E41" s="120"/>
      <c r="F41" s="121"/>
      <c r="G41" s="121"/>
      <c r="H41" s="122"/>
      <c r="I41" s="122"/>
      <c r="J41" s="123"/>
      <c r="K41" s="122"/>
      <c r="L41" s="124"/>
      <c r="M41" s="124"/>
      <c r="N41" s="82">
        <f>K41-L41-M41</f>
        <v>0</v>
      </c>
      <c r="O41" s="83">
        <f>H41+K41</f>
        <v>0</v>
      </c>
      <c r="P41" s="83">
        <f t="shared" ref="P41:P54" si="0">J41+N41</f>
        <v>0</v>
      </c>
      <c r="Q41" s="84" t="str">
        <f>IF(O41&gt;G41,"Attenzione! Necessaria autorizzazione integrativa causa superamento importo max autorizzato","")</f>
        <v/>
      </c>
      <c r="R41" s="84" t="str">
        <f>IF(O41&gt;F41,"Attenzione! Superamento importo in pagamento rispetto importo subappalto con prezzi appaltatore","")</f>
        <v/>
      </c>
      <c r="U41" s="125"/>
    </row>
    <row r="42" spans="1:21" ht="31.5" customHeight="1" x14ac:dyDescent="0.25">
      <c r="A42" s="116"/>
      <c r="B42" s="117"/>
      <c r="C42" s="118"/>
      <c r="D42" s="119"/>
      <c r="E42" s="120"/>
      <c r="F42" s="121"/>
      <c r="G42" s="121"/>
      <c r="H42" s="122"/>
      <c r="I42" s="122"/>
      <c r="J42" s="123"/>
      <c r="K42" s="122"/>
      <c r="L42" s="124"/>
      <c r="M42" s="124"/>
      <c r="N42" s="82">
        <f t="shared" ref="N42:N54" si="1">K42-L42-M42</f>
        <v>0</v>
      </c>
      <c r="O42" s="83">
        <f t="shared" ref="O42:O53" si="2">H42+K42</f>
        <v>0</v>
      </c>
      <c r="P42" s="83">
        <f t="shared" si="0"/>
        <v>0</v>
      </c>
      <c r="Q42" s="84" t="str">
        <f t="shared" ref="Q42:Q54" si="3">IF(O42&gt;G42,"Attenzione! Necessaria autorizzazione integrativa causa superamento importo max autorizzato","")</f>
        <v/>
      </c>
      <c r="R42" s="84" t="str">
        <f t="shared" ref="R42:R54" si="4">IF(O42&gt;F42,"Attenzione! Superamento importo in pagamento rispetto importo subappalto con prezzi appaltatore","")</f>
        <v/>
      </c>
    </row>
    <row r="43" spans="1:21" ht="31.5" customHeight="1" x14ac:dyDescent="0.25">
      <c r="A43" s="116"/>
      <c r="B43" s="117"/>
      <c r="C43" s="118"/>
      <c r="D43" s="119"/>
      <c r="E43" s="120"/>
      <c r="F43" s="121"/>
      <c r="G43" s="121"/>
      <c r="H43" s="122"/>
      <c r="I43" s="122"/>
      <c r="J43" s="123"/>
      <c r="K43" s="122"/>
      <c r="L43" s="124"/>
      <c r="M43" s="124"/>
      <c r="N43" s="82">
        <f t="shared" si="1"/>
        <v>0</v>
      </c>
      <c r="O43" s="83">
        <f t="shared" si="2"/>
        <v>0</v>
      </c>
      <c r="P43" s="83">
        <f t="shared" si="0"/>
        <v>0</v>
      </c>
      <c r="Q43" s="84" t="str">
        <f t="shared" si="3"/>
        <v/>
      </c>
      <c r="R43" s="84" t="str">
        <f t="shared" si="4"/>
        <v/>
      </c>
    </row>
    <row r="44" spans="1:21" ht="78.75" x14ac:dyDescent="0.25">
      <c r="A44" s="116"/>
      <c r="B44" s="117"/>
      <c r="C44" s="118"/>
      <c r="D44" s="119"/>
      <c r="E44" s="120"/>
      <c r="F44" s="121"/>
      <c r="G44" s="121"/>
      <c r="H44" s="122"/>
      <c r="I44" s="122"/>
      <c r="J44" s="123"/>
      <c r="K44" s="122"/>
      <c r="L44" s="124"/>
      <c r="M44" s="124"/>
      <c r="N44" s="82">
        <f t="shared" si="1"/>
        <v>0</v>
      </c>
      <c r="O44" s="83">
        <f t="shared" si="2"/>
        <v>0</v>
      </c>
      <c r="P44" s="83">
        <f t="shared" si="0"/>
        <v>0</v>
      </c>
      <c r="Q44" s="84" t="str">
        <f t="shared" si="3"/>
        <v/>
      </c>
      <c r="R44" s="84" t="str">
        <f t="shared" si="4"/>
        <v/>
      </c>
    </row>
    <row r="45" spans="1:21" ht="31.5" customHeight="1" x14ac:dyDescent="0.25">
      <c r="A45" s="116"/>
      <c r="B45" s="117"/>
      <c r="C45" s="118"/>
      <c r="D45" s="119"/>
      <c r="E45" s="120"/>
      <c r="F45" s="121"/>
      <c r="G45" s="121"/>
      <c r="H45" s="122"/>
      <c r="I45" s="122"/>
      <c r="J45" s="123"/>
      <c r="K45" s="122"/>
      <c r="L45" s="124"/>
      <c r="M45" s="124"/>
      <c r="N45" s="82">
        <f t="shared" si="1"/>
        <v>0</v>
      </c>
      <c r="O45" s="83">
        <f t="shared" si="2"/>
        <v>0</v>
      </c>
      <c r="P45" s="83">
        <f t="shared" si="0"/>
        <v>0</v>
      </c>
      <c r="Q45" s="84" t="str">
        <f t="shared" si="3"/>
        <v/>
      </c>
      <c r="R45" s="84" t="str">
        <f t="shared" si="4"/>
        <v/>
      </c>
    </row>
    <row r="46" spans="1:21" ht="31.5" customHeight="1" x14ac:dyDescent="0.25">
      <c r="A46" s="116"/>
      <c r="B46" s="117"/>
      <c r="C46" s="118"/>
      <c r="D46" s="119"/>
      <c r="E46" s="120"/>
      <c r="F46" s="121"/>
      <c r="G46" s="121"/>
      <c r="H46" s="122"/>
      <c r="I46" s="122"/>
      <c r="J46" s="123"/>
      <c r="K46" s="122"/>
      <c r="L46" s="124"/>
      <c r="M46" s="124"/>
      <c r="N46" s="82">
        <f t="shared" si="1"/>
        <v>0</v>
      </c>
      <c r="O46" s="83">
        <f t="shared" si="2"/>
        <v>0</v>
      </c>
      <c r="P46" s="83">
        <f t="shared" si="0"/>
        <v>0</v>
      </c>
      <c r="Q46" s="84" t="str">
        <f t="shared" si="3"/>
        <v/>
      </c>
      <c r="R46" s="84" t="str">
        <f t="shared" si="4"/>
        <v/>
      </c>
    </row>
    <row r="47" spans="1:21" ht="31.5" customHeight="1" x14ac:dyDescent="0.25">
      <c r="A47" s="116"/>
      <c r="B47" s="117"/>
      <c r="C47" s="118"/>
      <c r="D47" s="119"/>
      <c r="E47" s="120"/>
      <c r="F47" s="121"/>
      <c r="G47" s="121"/>
      <c r="H47" s="122"/>
      <c r="I47" s="122"/>
      <c r="J47" s="123"/>
      <c r="K47" s="122"/>
      <c r="L47" s="124"/>
      <c r="M47" s="124"/>
      <c r="N47" s="82">
        <f t="shared" si="1"/>
        <v>0</v>
      </c>
      <c r="O47" s="83">
        <f t="shared" si="2"/>
        <v>0</v>
      </c>
      <c r="P47" s="83">
        <f t="shared" si="0"/>
        <v>0</v>
      </c>
      <c r="Q47" s="84" t="str">
        <f t="shared" si="3"/>
        <v/>
      </c>
      <c r="R47" s="84" t="str">
        <f t="shared" si="4"/>
        <v/>
      </c>
    </row>
    <row r="48" spans="1:21" ht="31.5" customHeight="1" x14ac:dyDescent="0.25">
      <c r="A48" s="116"/>
      <c r="B48" s="117"/>
      <c r="C48" s="118"/>
      <c r="D48" s="119"/>
      <c r="E48" s="120"/>
      <c r="F48" s="121"/>
      <c r="G48" s="121"/>
      <c r="H48" s="122"/>
      <c r="I48" s="122"/>
      <c r="J48" s="123"/>
      <c r="K48" s="122"/>
      <c r="L48" s="124"/>
      <c r="M48" s="124"/>
      <c r="N48" s="82">
        <f t="shared" si="1"/>
        <v>0</v>
      </c>
      <c r="O48" s="83">
        <f t="shared" si="2"/>
        <v>0</v>
      </c>
      <c r="P48" s="83">
        <f t="shared" si="0"/>
        <v>0</v>
      </c>
      <c r="Q48" s="84" t="str">
        <f t="shared" si="3"/>
        <v/>
      </c>
      <c r="R48" s="84" t="str">
        <f t="shared" si="4"/>
        <v/>
      </c>
    </row>
    <row r="49" spans="1:20" ht="31.5" customHeight="1" x14ac:dyDescent="0.25">
      <c r="A49" s="116"/>
      <c r="B49" s="117"/>
      <c r="C49" s="118"/>
      <c r="D49" s="119"/>
      <c r="E49" s="120"/>
      <c r="F49" s="121"/>
      <c r="G49" s="121"/>
      <c r="H49" s="122"/>
      <c r="I49" s="122"/>
      <c r="J49" s="123"/>
      <c r="K49" s="122"/>
      <c r="L49" s="124"/>
      <c r="M49" s="124"/>
      <c r="N49" s="82">
        <f t="shared" si="1"/>
        <v>0</v>
      </c>
      <c r="O49" s="83">
        <f t="shared" si="2"/>
        <v>0</v>
      </c>
      <c r="P49" s="83">
        <f t="shared" si="0"/>
        <v>0</v>
      </c>
      <c r="Q49" s="84" t="str">
        <f t="shared" si="3"/>
        <v/>
      </c>
      <c r="R49" s="84" t="str">
        <f t="shared" si="4"/>
        <v/>
      </c>
    </row>
    <row r="50" spans="1:20" ht="31.5" customHeight="1" x14ac:dyDescent="0.25">
      <c r="A50" s="116"/>
      <c r="B50" s="117"/>
      <c r="C50" s="118"/>
      <c r="D50" s="119"/>
      <c r="E50" s="120"/>
      <c r="F50" s="121"/>
      <c r="G50" s="121"/>
      <c r="H50" s="122"/>
      <c r="I50" s="122"/>
      <c r="J50" s="123"/>
      <c r="K50" s="122"/>
      <c r="L50" s="124"/>
      <c r="M50" s="124"/>
      <c r="N50" s="82">
        <f t="shared" si="1"/>
        <v>0</v>
      </c>
      <c r="O50" s="83">
        <f t="shared" si="2"/>
        <v>0</v>
      </c>
      <c r="P50" s="83">
        <f t="shared" si="0"/>
        <v>0</v>
      </c>
      <c r="Q50" s="84" t="str">
        <f t="shared" si="3"/>
        <v/>
      </c>
      <c r="R50" s="84" t="str">
        <f t="shared" si="4"/>
        <v/>
      </c>
    </row>
    <row r="51" spans="1:20" ht="31.5" customHeight="1" x14ac:dyDescent="0.25">
      <c r="A51" s="116"/>
      <c r="B51" s="117"/>
      <c r="C51" s="118"/>
      <c r="D51" s="119"/>
      <c r="E51" s="120"/>
      <c r="F51" s="121"/>
      <c r="G51" s="121"/>
      <c r="H51" s="122"/>
      <c r="I51" s="122"/>
      <c r="J51" s="123"/>
      <c r="K51" s="122"/>
      <c r="L51" s="124"/>
      <c r="M51" s="124"/>
      <c r="N51" s="82">
        <f t="shared" si="1"/>
        <v>0</v>
      </c>
      <c r="O51" s="83">
        <f t="shared" si="2"/>
        <v>0</v>
      </c>
      <c r="P51" s="83">
        <f t="shared" si="0"/>
        <v>0</v>
      </c>
      <c r="Q51" s="84" t="str">
        <f t="shared" si="3"/>
        <v/>
      </c>
      <c r="R51" s="84" t="str">
        <f t="shared" si="4"/>
        <v/>
      </c>
    </row>
    <row r="52" spans="1:20" ht="31.5" customHeight="1" x14ac:dyDescent="0.25">
      <c r="A52" s="116"/>
      <c r="B52" s="117"/>
      <c r="C52" s="118"/>
      <c r="D52" s="119"/>
      <c r="E52" s="120"/>
      <c r="F52" s="121"/>
      <c r="G52" s="121"/>
      <c r="H52" s="122"/>
      <c r="I52" s="122"/>
      <c r="J52" s="123"/>
      <c r="K52" s="122"/>
      <c r="L52" s="124"/>
      <c r="M52" s="124"/>
      <c r="N52" s="82">
        <f t="shared" si="1"/>
        <v>0</v>
      </c>
      <c r="O52" s="83">
        <f t="shared" si="2"/>
        <v>0</v>
      </c>
      <c r="P52" s="83">
        <f t="shared" si="0"/>
        <v>0</v>
      </c>
      <c r="Q52" s="84" t="str">
        <f t="shared" si="3"/>
        <v/>
      </c>
      <c r="R52" s="84" t="str">
        <f t="shared" si="4"/>
        <v/>
      </c>
    </row>
    <row r="53" spans="1:20" ht="31.5" customHeight="1" x14ac:dyDescent="0.25">
      <c r="A53" s="116"/>
      <c r="B53" s="117"/>
      <c r="C53" s="118"/>
      <c r="D53" s="119"/>
      <c r="E53" s="120"/>
      <c r="F53" s="121"/>
      <c r="G53" s="121"/>
      <c r="H53" s="122"/>
      <c r="I53" s="122"/>
      <c r="J53" s="123"/>
      <c r="K53" s="122"/>
      <c r="L53" s="124"/>
      <c r="M53" s="124"/>
      <c r="N53" s="82">
        <f t="shared" si="1"/>
        <v>0</v>
      </c>
      <c r="O53" s="83">
        <f t="shared" si="2"/>
        <v>0</v>
      </c>
      <c r="P53" s="83">
        <f t="shared" si="0"/>
        <v>0</v>
      </c>
      <c r="Q53" s="84" t="str">
        <f t="shared" si="3"/>
        <v/>
      </c>
      <c r="R53" s="84" t="str">
        <f t="shared" si="4"/>
        <v/>
      </c>
    </row>
    <row r="54" spans="1:20" ht="31.5" customHeight="1" thickBot="1" x14ac:dyDescent="0.3">
      <c r="A54" s="126"/>
      <c r="B54" s="127"/>
      <c r="C54" s="128"/>
      <c r="D54" s="129"/>
      <c r="E54" s="130"/>
      <c r="F54" s="131"/>
      <c r="G54" s="131"/>
      <c r="H54" s="132"/>
      <c r="I54" s="132"/>
      <c r="J54" s="141"/>
      <c r="K54" s="132"/>
      <c r="L54" s="133"/>
      <c r="M54" s="133"/>
      <c r="N54" s="82">
        <f t="shared" si="1"/>
        <v>0</v>
      </c>
      <c r="O54" s="83">
        <f>H54+K54</f>
        <v>0</v>
      </c>
      <c r="P54" s="85">
        <f t="shared" si="0"/>
        <v>0</v>
      </c>
      <c r="Q54" s="84" t="str">
        <f t="shared" si="3"/>
        <v/>
      </c>
      <c r="R54" s="84" t="str">
        <f t="shared" si="4"/>
        <v/>
      </c>
    </row>
    <row r="55" spans="1:20" ht="30.75" customHeight="1" thickBot="1" x14ac:dyDescent="0.3">
      <c r="A55" s="75" t="s">
        <v>34</v>
      </c>
      <c r="B55" s="76" t="s">
        <v>53</v>
      </c>
      <c r="C55" s="76" t="s">
        <v>53</v>
      </c>
      <c r="D55" s="76" t="s">
        <v>53</v>
      </c>
      <c r="E55" s="76" t="s">
        <v>53</v>
      </c>
      <c r="F55" s="77">
        <f>SUM(F41:F54)</f>
        <v>0</v>
      </c>
      <c r="G55" s="77">
        <f>SUM(G41:G54)</f>
        <v>0</v>
      </c>
      <c r="H55" s="77">
        <f t="shared" ref="H55" si="5">SUM(H41:H54)</f>
        <v>0</v>
      </c>
      <c r="I55" s="77">
        <f>SUM(I41:I54)</f>
        <v>0</v>
      </c>
      <c r="J55" s="77">
        <f>SUM(J41:J54)</f>
        <v>0</v>
      </c>
      <c r="K55" s="78">
        <f t="shared" ref="K55:O55" si="6">SUM(K41:K54)</f>
        <v>0</v>
      </c>
      <c r="L55" s="79">
        <f t="shared" si="6"/>
        <v>0</v>
      </c>
      <c r="M55" s="79"/>
      <c r="N55" s="80">
        <f t="shared" si="6"/>
        <v>0</v>
      </c>
      <c r="O55" s="81">
        <f t="shared" si="6"/>
        <v>0</v>
      </c>
      <c r="P55" s="137">
        <f>SUM(P41:P54)</f>
        <v>0</v>
      </c>
    </row>
    <row r="56" spans="1:20" ht="31.5" customHeight="1" x14ac:dyDescent="0.25">
      <c r="F56" s="174" t="str">
        <f>IF(G55&gt;J34,"attenzione! Soglia max subappaltabile superata","tutto ok, importo entro i limiti max subappaltabili")</f>
        <v>tutto ok, importo entro i limiti max subappaltabili</v>
      </c>
    </row>
    <row r="57" spans="1:20" x14ac:dyDescent="0.25">
      <c r="F57" s="175"/>
      <c r="I57" s="135"/>
      <c r="J57" s="135"/>
    </row>
    <row r="58" spans="1:20" ht="16.5" thickBot="1" x14ac:dyDescent="0.3">
      <c r="F58" s="176"/>
      <c r="I58" s="135"/>
      <c r="J58" s="135"/>
    </row>
    <row r="59" spans="1:20" ht="87.75" customHeight="1" x14ac:dyDescent="0.25">
      <c r="A59" s="177" t="s">
        <v>117</v>
      </c>
      <c r="B59" s="178"/>
      <c r="C59" s="178"/>
      <c r="D59" s="178"/>
      <c r="E59" s="178"/>
      <c r="F59" s="178"/>
      <c r="G59" s="178"/>
      <c r="H59" s="178"/>
      <c r="I59" s="135"/>
      <c r="J59" s="135"/>
    </row>
    <row r="60" spans="1:20" ht="35.25" customHeight="1" x14ac:dyDescent="0.25">
      <c r="A60" s="179" t="s">
        <v>116</v>
      </c>
      <c r="B60" s="179"/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46"/>
      <c r="T60" s="146"/>
    </row>
    <row r="61" spans="1:20" ht="28.5" customHeight="1" x14ac:dyDescent="0.25">
      <c r="A61" s="142" t="s">
        <v>103</v>
      </c>
      <c r="I61" s="135"/>
      <c r="J61" s="135"/>
    </row>
    <row r="62" spans="1:20" ht="26.25" customHeight="1" x14ac:dyDescent="0.25">
      <c r="A62" s="134" t="s">
        <v>46</v>
      </c>
      <c r="I62" s="135"/>
      <c r="J62" s="135"/>
      <c r="K62" s="89"/>
    </row>
    <row r="63" spans="1:20" x14ac:dyDescent="0.25">
      <c r="A63" s="86" t="s">
        <v>96</v>
      </c>
      <c r="K63" s="89"/>
    </row>
    <row r="64" spans="1:20" x14ac:dyDescent="0.25">
      <c r="K64" s="89"/>
    </row>
    <row r="65" spans="1:12" ht="15.75" customHeight="1" x14ac:dyDescent="0.25">
      <c r="A65" s="171" t="s">
        <v>97</v>
      </c>
      <c r="B65" s="171"/>
      <c r="C65" s="171"/>
      <c r="D65" s="171"/>
      <c r="E65" s="171"/>
      <c r="F65" s="171"/>
      <c r="G65" s="171"/>
      <c r="H65" s="171"/>
      <c r="I65" s="171"/>
      <c r="J65" s="171"/>
      <c r="K65" s="171"/>
      <c r="L65" s="171"/>
    </row>
    <row r="66" spans="1:12" ht="15.75" customHeight="1" x14ac:dyDescent="0.25">
      <c r="A66" s="172" t="s">
        <v>98</v>
      </c>
      <c r="B66" s="172"/>
      <c r="C66" s="172"/>
      <c r="D66" s="172"/>
      <c r="E66" s="172"/>
      <c r="F66" s="172"/>
      <c r="G66" s="172"/>
      <c r="H66" s="172"/>
      <c r="I66" s="172"/>
      <c r="J66" s="172"/>
      <c r="K66" s="172"/>
      <c r="L66" s="172"/>
    </row>
    <row r="67" spans="1:12" x14ac:dyDescent="0.25">
      <c r="A67" s="173" t="s">
        <v>99</v>
      </c>
      <c r="B67" s="173"/>
      <c r="C67" s="173"/>
      <c r="D67" s="173"/>
      <c r="E67" s="173"/>
      <c r="F67" s="173"/>
      <c r="G67" s="173"/>
      <c r="H67" s="173"/>
      <c r="I67" s="173"/>
      <c r="J67" s="173"/>
      <c r="K67" s="173"/>
      <c r="L67" s="173"/>
    </row>
  </sheetData>
  <mergeCells count="21">
    <mergeCell ref="R38:R40"/>
    <mergeCell ref="B1:K1"/>
    <mergeCell ref="B2:K2"/>
    <mergeCell ref="H38:J38"/>
    <mergeCell ref="A4:K4"/>
    <mergeCell ref="F38:F39"/>
    <mergeCell ref="Q38:Q40"/>
    <mergeCell ref="O38:P38"/>
    <mergeCell ref="G38:G39"/>
    <mergeCell ref="A38:A40"/>
    <mergeCell ref="B38:B40"/>
    <mergeCell ref="C38:C40"/>
    <mergeCell ref="D38:D40"/>
    <mergeCell ref="E38:E40"/>
    <mergeCell ref="K38:N38"/>
    <mergeCell ref="A65:L65"/>
    <mergeCell ref="A66:L66"/>
    <mergeCell ref="A67:L67"/>
    <mergeCell ref="F56:F58"/>
    <mergeCell ref="A59:H59"/>
    <mergeCell ref="A60:R60"/>
  </mergeCells>
  <phoneticPr fontId="14" type="noConversion"/>
  <conditionalFormatting sqref="F56">
    <cfRule type="expression" dxfId="0" priority="7">
      <formula>$F$64&gt;$O$44</formula>
    </cfRule>
  </conditionalFormatting>
  <hyperlinks>
    <hyperlink ref="D10" r:id="rId1" xr:uid="{00000000-0004-0000-0100-00000F000000}"/>
    <hyperlink ref="D11:D13" r:id="rId2" display="xxx@mail.it" xr:uid="{FCAB5CD6-3D8D-41D0-A676-F4F67C76E600}"/>
  </hyperlinks>
  <pageMargins left="0.7" right="0.7" top="0.75" bottom="0.75" header="0.3" footer="0.3"/>
  <pageSetup paperSize="8" scale="3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19</vt:i4>
      </vt:variant>
    </vt:vector>
  </HeadingPairs>
  <TitlesOfParts>
    <vt:vector size="21" baseType="lpstr">
      <vt:lpstr>B13 - certificato di pagamento</vt:lpstr>
      <vt:lpstr>B13 bis DURC - Subappaltatori</vt:lpstr>
      <vt:lpstr>'B13 - certificato di pagamento'!Area_stampa</vt:lpstr>
      <vt:lpstr>'B13 bis DURC - Subappaltatori'!Area_stampa</vt:lpstr>
      <vt:lpstr>'B13 - certificato di pagamento'!Dropdown10</vt:lpstr>
      <vt:lpstr>'B13 - certificato di pagamento'!Dropdown11</vt:lpstr>
      <vt:lpstr>'B13 - certificato di pagamento'!Dropdown12</vt:lpstr>
      <vt:lpstr>'B13 - certificato di pagamento'!Dropdown13</vt:lpstr>
      <vt:lpstr>'B13 - certificato di pagamento'!Dropdown14</vt:lpstr>
      <vt:lpstr>'B13 - certificato di pagamento'!Dropdown20</vt:lpstr>
      <vt:lpstr>'B13 - certificato di pagamento'!Dropdown21</vt:lpstr>
      <vt:lpstr>'B13 bis DURC - Subappaltatori'!Dropdown3</vt:lpstr>
      <vt:lpstr>'B13 - certificato di pagamento'!Dropdown6</vt:lpstr>
      <vt:lpstr>'B13 - certificato di pagamento'!Dropdown7</vt:lpstr>
      <vt:lpstr>'B13 - certificato di pagamento'!Dropdown8</vt:lpstr>
      <vt:lpstr>'B13 - certificato di pagamento'!Dropdown9</vt:lpstr>
      <vt:lpstr>'B13 - certificato di pagamento'!Testo1</vt:lpstr>
      <vt:lpstr>'B13 - certificato di pagamento'!Testo2</vt:lpstr>
      <vt:lpstr>'B13 - certificato di pagamento'!Testo3</vt:lpstr>
      <vt:lpstr>'B13 - certificato di pagamento'!Testo4</vt:lpstr>
      <vt:lpstr>'B13 - certificato di pagamento'!Testo5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Carmignola, Luca</dc:creator>
  <cp:keywords/>
  <dc:description/>
  <cp:lastModifiedBy>Gallottini, Elena</cp:lastModifiedBy>
  <cp:revision/>
  <cp:lastPrinted>2017-11-13T10:03:14Z</cp:lastPrinted>
  <dcterms:created xsi:type="dcterms:W3CDTF">2017-08-28T12:54:37Z</dcterms:created>
  <dcterms:modified xsi:type="dcterms:W3CDTF">2024-01-22T10:47:02Z</dcterms:modified>
  <cp:category/>
  <cp:contentStatus/>
</cp:coreProperties>
</file>